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 activeTab="4"/>
  </bookViews>
  <sheets>
    <sheet name="uzroci RNU" sheetId="6" r:id="rId1"/>
    <sheet name="uzroci MR" sheetId="5" r:id="rId2"/>
    <sheet name="KA-MR i RNU" sheetId="4" r:id="rId3"/>
    <sheet name="uzroci smrti" sheetId="7" r:id="rId4"/>
    <sheet name="županije" sheetId="8" r:id="rId5"/>
    <sheet name="Sheet1" sheetId="1" r:id="rId6"/>
    <sheet name="Sheet2" sheetId="2" r:id="rId7"/>
    <sheet name="Sheet3" sheetId="3" r:id="rId8"/>
  </sheets>
  <externalReferences>
    <externalReference r:id="rId9"/>
  </externalReferences>
  <definedNames>
    <definedName name="INITIAL">#REF!</definedName>
  </definedNames>
  <calcPr calcId="145621"/>
</workbook>
</file>

<file path=xl/calcChain.xml><?xml version="1.0" encoding="utf-8"?>
<calcChain xmlns="http://schemas.openxmlformats.org/spreadsheetml/2006/main">
  <c r="B7" i="8" l="1"/>
  <c r="D7" i="8"/>
  <c r="E7" i="8"/>
  <c r="G7" i="8"/>
  <c r="J7" i="8"/>
  <c r="L7" i="8"/>
  <c r="B8" i="8"/>
  <c r="D8" i="8"/>
  <c r="B9" i="8"/>
  <c r="D9" i="8"/>
  <c r="E9" i="8"/>
  <c r="G9" i="8"/>
  <c r="J9" i="8"/>
  <c r="L9" i="8"/>
  <c r="B10" i="8"/>
  <c r="G10" i="8" s="1"/>
  <c r="D10" i="8"/>
  <c r="E10" i="8" s="1"/>
  <c r="J10" i="8"/>
  <c r="L10" i="8"/>
  <c r="B11" i="8"/>
  <c r="D11" i="8"/>
  <c r="E11" i="8"/>
  <c r="G11" i="8"/>
  <c r="J11" i="8"/>
  <c r="L11" i="8"/>
  <c r="B12" i="8"/>
  <c r="G12" i="8" s="1"/>
  <c r="D12" i="8"/>
  <c r="E12" i="8" s="1"/>
  <c r="J12" i="8"/>
  <c r="L12" i="8"/>
  <c r="B13" i="8"/>
  <c r="D13" i="8"/>
  <c r="E13" i="8"/>
  <c r="G13" i="8"/>
  <c r="J13" i="8"/>
  <c r="L13" i="8"/>
  <c r="B14" i="8"/>
  <c r="G14" i="8" s="1"/>
  <c r="D14" i="8"/>
  <c r="E14" i="8" s="1"/>
  <c r="J14" i="8"/>
  <c r="L14" i="8"/>
  <c r="B15" i="8"/>
  <c r="D15" i="8"/>
  <c r="E15" i="8"/>
  <c r="G15" i="8"/>
  <c r="J15" i="8"/>
  <c r="L15" i="8"/>
  <c r="B16" i="8"/>
  <c r="G16" i="8" s="1"/>
  <c r="D16" i="8"/>
  <c r="E16" i="8" s="1"/>
  <c r="J16" i="8"/>
  <c r="L16" i="8"/>
  <c r="B17" i="8"/>
  <c r="D17" i="8"/>
  <c r="E17" i="8"/>
  <c r="G17" i="8"/>
  <c r="J17" i="8"/>
  <c r="L17" i="8"/>
  <c r="B18" i="8"/>
  <c r="G18" i="8" s="1"/>
  <c r="D18" i="8"/>
  <c r="E18" i="8" s="1"/>
  <c r="J18" i="8"/>
  <c r="L18" i="8"/>
  <c r="B19" i="8"/>
  <c r="D19" i="8"/>
  <c r="E19" i="8"/>
  <c r="G19" i="8"/>
  <c r="J19" i="8"/>
  <c r="L19" i="8"/>
  <c r="B20" i="8"/>
  <c r="G20" i="8" s="1"/>
  <c r="D20" i="8"/>
  <c r="E20" i="8" s="1"/>
  <c r="J20" i="8"/>
  <c r="L20" i="8"/>
  <c r="B21" i="8"/>
  <c r="D21" i="8"/>
  <c r="E21" i="8"/>
  <c r="G21" i="8"/>
  <c r="J21" i="8"/>
  <c r="L21" i="8"/>
  <c r="B22" i="8"/>
  <c r="G22" i="8" s="1"/>
  <c r="D22" i="8"/>
  <c r="E22" i="8" s="1"/>
  <c r="J22" i="8"/>
  <c r="L22" i="8"/>
  <c r="B23" i="8"/>
  <c r="D23" i="8"/>
  <c r="E23" i="8"/>
  <c r="G23" i="8"/>
  <c r="J23" i="8"/>
  <c r="L23" i="8"/>
  <c r="B24" i="8"/>
  <c r="G24" i="8" s="1"/>
  <c r="D24" i="8"/>
  <c r="E24" i="8" s="1"/>
  <c r="J24" i="8"/>
  <c r="L24" i="8"/>
  <c r="B25" i="8"/>
  <c r="D25" i="8"/>
  <c r="E25" i="8"/>
  <c r="G25" i="8"/>
  <c r="J25" i="8"/>
  <c r="L25" i="8"/>
  <c r="B26" i="8"/>
  <c r="G26" i="8" s="1"/>
  <c r="D26" i="8"/>
  <c r="E26" i="8" s="1"/>
  <c r="J26" i="8"/>
  <c r="L26" i="8"/>
  <c r="B27" i="8"/>
  <c r="D27" i="8"/>
  <c r="E27" i="8"/>
  <c r="G27" i="8"/>
  <c r="J27" i="8"/>
  <c r="L27" i="8"/>
  <c r="B28" i="8"/>
  <c r="G28" i="8" s="1"/>
  <c r="D28" i="8"/>
  <c r="E28" i="8" s="1"/>
  <c r="J28" i="8"/>
  <c r="L28" i="8"/>
  <c r="B29" i="8"/>
  <c r="D29" i="8"/>
  <c r="E29" i="8"/>
  <c r="G29" i="8"/>
  <c r="J29" i="8"/>
  <c r="L29" i="8"/>
  <c r="D4" i="7" l="1"/>
  <c r="G4" i="7"/>
  <c r="H4" i="7"/>
  <c r="D5" i="7"/>
  <c r="G5" i="7"/>
  <c r="H5" i="7"/>
  <c r="D6" i="7"/>
  <c r="G6" i="7"/>
  <c r="H6" i="7"/>
  <c r="D7" i="7"/>
  <c r="G7" i="7"/>
  <c r="H7" i="7"/>
  <c r="D8" i="7"/>
  <c r="G8" i="7"/>
  <c r="H8" i="7"/>
  <c r="D9" i="7"/>
  <c r="G9" i="7"/>
  <c r="H9" i="7"/>
  <c r="B10" i="7"/>
  <c r="D10" i="7" s="1"/>
  <c r="C10" i="7"/>
  <c r="C4" i="6"/>
  <c r="D4" i="6"/>
  <c r="C5" i="6"/>
  <c r="D5" i="6"/>
  <c r="C6" i="6"/>
  <c r="D6" i="6"/>
  <c r="C7" i="6"/>
  <c r="D7" i="6"/>
  <c r="C8" i="6"/>
  <c r="D8" i="6"/>
  <c r="C9" i="6"/>
  <c r="D9" i="6"/>
  <c r="C10" i="6"/>
  <c r="D10" i="6"/>
  <c r="C11" i="6"/>
  <c r="D11" i="6"/>
  <c r="C12" i="6"/>
  <c r="D12" i="6"/>
  <c r="C13" i="6"/>
  <c r="D13" i="6"/>
  <c r="C14" i="6"/>
  <c r="D14" i="6"/>
  <c r="C15" i="6"/>
  <c r="D15" i="6"/>
  <c r="C16" i="6"/>
  <c r="D16" i="6"/>
  <c r="C17" i="6"/>
  <c r="D17" i="6"/>
  <c r="C18" i="6"/>
  <c r="D18" i="6"/>
  <c r="C19" i="6"/>
  <c r="D19" i="6"/>
  <c r="C20" i="6"/>
  <c r="D20" i="6"/>
  <c r="C21" i="6"/>
  <c r="D21" i="6"/>
  <c r="C22" i="6"/>
  <c r="D22" i="6"/>
  <c r="C23" i="6"/>
  <c r="D23" i="6"/>
  <c r="C24" i="6"/>
  <c r="D24" i="6"/>
  <c r="B25" i="6"/>
  <c r="C25" i="6"/>
  <c r="D25" i="6"/>
  <c r="C4" i="5"/>
  <c r="D4" i="5"/>
  <c r="C5" i="5"/>
  <c r="D5" i="5"/>
  <c r="C6" i="5"/>
  <c r="D6" i="5"/>
  <c r="C7" i="5"/>
  <c r="D7" i="5"/>
  <c r="C8" i="5"/>
  <c r="D8" i="5"/>
  <c r="C9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C16" i="5"/>
  <c r="D16" i="5"/>
  <c r="C17" i="5"/>
  <c r="D17" i="5"/>
  <c r="C18" i="5"/>
  <c r="D18" i="5"/>
  <c r="C19" i="5"/>
  <c r="D19" i="5"/>
  <c r="C20" i="5"/>
  <c r="D20" i="5"/>
  <c r="C21" i="5"/>
  <c r="D21" i="5"/>
  <c r="C22" i="5"/>
  <c r="D22" i="5"/>
  <c r="C23" i="5"/>
  <c r="D23" i="5"/>
  <c r="C24" i="5"/>
  <c r="D24" i="5"/>
  <c r="B25" i="5"/>
  <c r="D25" i="5" s="1"/>
  <c r="C25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B43" i="4"/>
  <c r="D43" i="4" s="1"/>
  <c r="C43" i="4"/>
</calcChain>
</file>

<file path=xl/sharedStrings.xml><?xml version="1.0" encoding="utf-8"?>
<sst xmlns="http://schemas.openxmlformats.org/spreadsheetml/2006/main" count="193" uniqueCount="172">
  <si>
    <r>
      <t>Ukupno-</t>
    </r>
    <r>
      <rPr>
        <i/>
        <sz val="10"/>
        <color theme="1"/>
        <rFont val="Times New Roman"/>
        <family val="1"/>
        <charset val="238"/>
      </rPr>
      <t>total</t>
    </r>
  </si>
  <si>
    <t>Q92.9</t>
  </si>
  <si>
    <t>Q91.7</t>
  </si>
  <si>
    <t>Q91.3</t>
  </si>
  <si>
    <t>Q90.9</t>
  </si>
  <si>
    <t>Q89.9</t>
  </si>
  <si>
    <t>Q89.7</t>
  </si>
  <si>
    <t>Q89.4</t>
  </si>
  <si>
    <t>Q89.3</t>
  </si>
  <si>
    <t>Q79.0</t>
  </si>
  <si>
    <t>Q78.9</t>
  </si>
  <si>
    <t>Q78.0</t>
  </si>
  <si>
    <t>Q77.2</t>
  </si>
  <si>
    <t>Q62.2</t>
  </si>
  <si>
    <t>Q61.3</t>
  </si>
  <si>
    <t>Q61.1</t>
  </si>
  <si>
    <t>Q60.6</t>
  </si>
  <si>
    <t>Q60.1</t>
  </si>
  <si>
    <t>Q39.1</t>
  </si>
  <si>
    <t>Q33.9</t>
  </si>
  <si>
    <t>Q33.8</t>
  </si>
  <si>
    <t>Q33.6</t>
  </si>
  <si>
    <t>Q32..1</t>
  </si>
  <si>
    <t>Q27.0</t>
  </si>
  <si>
    <t>Q26.3</t>
  </si>
  <si>
    <t>Q25.5</t>
  </si>
  <si>
    <t>Q25.1</t>
  </si>
  <si>
    <t>Q24.9</t>
  </si>
  <si>
    <t>Q23.4</t>
  </si>
  <si>
    <t>Q21.1</t>
  </si>
  <si>
    <t>Q21.0</t>
  </si>
  <si>
    <t>Q20.3</t>
  </si>
  <si>
    <t>Q20.0</t>
  </si>
  <si>
    <t>Q05.9</t>
  </si>
  <si>
    <t>Q04.2</t>
  </si>
  <si>
    <t>Q04.0</t>
  </si>
  <si>
    <t>Q03.9</t>
  </si>
  <si>
    <t>Q03.1</t>
  </si>
  <si>
    <t>Q00.0</t>
  </si>
  <si>
    <t xml:space="preserve"> (No. of perinatal deaths)</t>
  </si>
  <si>
    <t>(No. of deaths 0-6 days)</t>
  </si>
  <si>
    <t>(No. of fetal deaths)</t>
  </si>
  <si>
    <t>Br. perinatalno umrlih</t>
  </si>
  <si>
    <t xml:space="preserve">Br. umrlih 0-6 dana </t>
  </si>
  <si>
    <t xml:space="preserve">Br. mrtvorođenih </t>
  </si>
  <si>
    <r>
      <t xml:space="preserve">MKB-X šifra                                                     </t>
    </r>
    <r>
      <rPr>
        <i/>
        <sz val="10"/>
        <color rgb="FF000000"/>
        <rFont val="Times New Roman"/>
        <family val="1"/>
        <charset val="238"/>
      </rPr>
      <t>ICD-X code</t>
    </r>
  </si>
  <si>
    <t>Perinatalno umrli od kongenitalnih malformacija u 2014. godini</t>
  </si>
  <si>
    <r>
      <t>Ukupno -</t>
    </r>
    <r>
      <rPr>
        <i/>
        <sz val="10"/>
        <color rgb="FF000000"/>
        <rFont val="Times New Roman"/>
        <family val="1"/>
        <charset val="238"/>
      </rPr>
      <t xml:space="preserve"> Total</t>
    </r>
    <r>
      <rPr>
        <sz val="10"/>
        <color rgb="FF000000"/>
        <rFont val="Times New Roman"/>
        <family val="1"/>
        <charset val="238"/>
      </rPr>
      <t xml:space="preserve"> P00-P99</t>
    </r>
  </si>
  <si>
    <t>P95 (mrtvorođenje BPO)</t>
  </si>
  <si>
    <t>P83.2 (fetalni hidrops)</t>
  </si>
  <si>
    <t>P70.1 (dijabetes melitus)</t>
  </si>
  <si>
    <t>P70.0 (gestacijski dijabetes)</t>
  </si>
  <si>
    <t>P37.2 (neonatalna listerioza)</t>
  </si>
  <si>
    <t xml:space="preserve">P35.1 (citomegalovirusna infekcija) </t>
  </si>
  <si>
    <t>P24.1 (aspiracija plodne vode)</t>
  </si>
  <si>
    <t>P20.9 (intrauterina hipoksija)</t>
  </si>
  <si>
    <t>P05.9 (IUGR)</t>
  </si>
  <si>
    <t>P02.7 (korioamnionitis)</t>
  </si>
  <si>
    <t>P02.5 (poremećaji pupkovine)</t>
  </si>
  <si>
    <t>P02.2 (insuficijencija posteljice)</t>
  </si>
  <si>
    <t>P02.1 (abrupcija posteljice)</t>
  </si>
  <si>
    <t>P01.9 (nespecificirane komplikacije trudnoće)</t>
  </si>
  <si>
    <t>P01.8 (IVF)</t>
  </si>
  <si>
    <t>P01.5 (kompl. višeplod. trud.)</t>
  </si>
  <si>
    <t>P01.3 (polihidramnij)</t>
  </si>
  <si>
    <t>P01.1 (PPRP)</t>
  </si>
  <si>
    <t>P01.0 (insuficijencija vrata maternice)</t>
  </si>
  <si>
    <t>P00.8 (druga stanja majke)</t>
  </si>
  <si>
    <t>P00.0 (hipertenzivni porem.)</t>
  </si>
  <si>
    <t>Rate/1.000 total births</t>
  </si>
  <si>
    <r>
      <t xml:space="preserve"> </t>
    </r>
    <r>
      <rPr>
        <i/>
        <sz val="10"/>
        <color rgb="FF000000"/>
        <rFont val="Times New Roman"/>
        <family val="1"/>
        <charset val="238"/>
      </rPr>
      <t>% in fetal deaths</t>
    </r>
  </si>
  <si>
    <t xml:space="preserve">Stopa/1.000 ukupno rođenih </t>
  </si>
  <si>
    <t xml:space="preserve">%  u mrtvorođ.   </t>
  </si>
  <si>
    <r>
      <t>Br. mrtvorođenih</t>
    </r>
    <r>
      <rPr>
        <i/>
        <sz val="10"/>
        <color rgb="FF000000"/>
        <rFont val="Times New Roman"/>
        <family val="1"/>
        <charset val="238"/>
      </rPr>
      <t xml:space="preserve">      No. of fetal deaths</t>
    </r>
  </si>
  <si>
    <t>P55.0 (Rh-izoimunizacija)</t>
  </si>
  <si>
    <t>P52.4 (intracerebralno krvarenje)</t>
  </si>
  <si>
    <r>
      <t xml:space="preserve">P50.3 (krvarenje u drugog blizanca </t>
    </r>
    <r>
      <rPr>
        <i/>
        <sz val="10"/>
        <color rgb="FF000000"/>
        <rFont val="Times New Roman"/>
        <family val="1"/>
        <charset val="238"/>
      </rPr>
      <t>co-twin</t>
    </r>
    <r>
      <rPr>
        <sz val="10"/>
        <color rgb="FF000000"/>
        <rFont val="Times New Roman"/>
        <family val="1"/>
        <charset val="238"/>
      </rPr>
      <t>)</t>
    </r>
  </si>
  <si>
    <t>P39.9 (nespecificirana infekcija)</t>
  </si>
  <si>
    <t>P36.9 (nespeciificirana bakterijska sepsa)</t>
  </si>
  <si>
    <t>P36.8 (sepsa – bakterijska, gram negativna)</t>
  </si>
  <si>
    <t xml:space="preserve">P36.0 (sepsa- streptokok grupe B) </t>
  </si>
  <si>
    <t>P24.1 (aspiracija amnijske tekućine)</t>
  </si>
  <si>
    <t>P24.0 (aspiracija meknija)</t>
  </si>
  <si>
    <t>P22 (RDS)</t>
  </si>
  <si>
    <t>P01.5 (komplikacije višeplodne trudnoće)</t>
  </si>
  <si>
    <t>P01.2 (oligohidramnij)</t>
  </si>
  <si>
    <t>infekcija</t>
  </si>
  <si>
    <t>P01.0 (insuficijencija cerviksa)</t>
  </si>
  <si>
    <t>P00.0 (hipertenzivni poremećaji)</t>
  </si>
  <si>
    <t>Rate/1.000 livebirths</t>
  </si>
  <si>
    <r>
      <t xml:space="preserve"> </t>
    </r>
    <r>
      <rPr>
        <i/>
        <sz val="10"/>
        <color rgb="FF000000"/>
        <rFont val="Times New Roman"/>
        <family val="1"/>
        <charset val="238"/>
      </rPr>
      <t>% in early neonatal deaths</t>
    </r>
  </si>
  <si>
    <t xml:space="preserve"> No. of early neonatal deaths</t>
  </si>
  <si>
    <t xml:space="preserve">Stopa/1.000 živorođenih </t>
  </si>
  <si>
    <t xml:space="preserve">%  u ranim neonatalnim smrtima   </t>
  </si>
  <si>
    <t>Br. rano neonatalno umrlih</t>
  </si>
  <si>
    <t>2014. godina -  Perinatalni uzroci ranih neonatalnih smrti</t>
  </si>
  <si>
    <t>Izvor: prijave perinatalnih smrti iz zdravstvenih ustanova</t>
  </si>
  <si>
    <t>Obrada: Hrvatski zavod za javno zdravstvo</t>
  </si>
  <si>
    <t>2014. godina - Perinatalni uzroci mrtvorođenja</t>
  </si>
  <si>
    <t>drugo</t>
  </si>
  <si>
    <t>nezrelost</t>
  </si>
  <si>
    <t>asfiksija</t>
  </si>
  <si>
    <t>komplikacije u trudnoći</t>
  </si>
  <si>
    <t>kongenitalne malformacije</t>
  </si>
  <si>
    <t>KA</t>
  </si>
  <si>
    <t>umrli 0-6</t>
  </si>
  <si>
    <t>mrtvorođeni</t>
  </si>
  <si>
    <t>UKUPNO PU</t>
  </si>
  <si>
    <t>HRVATSKI ZDRAVSTVENO-STATISTIČKI LJETOPIS  Uzroci perinatalnih smrti prema bazi poroda u 2014. godini</t>
  </si>
  <si>
    <t>101.1</t>
  </si>
  <si>
    <t>Grad Zagreb</t>
  </si>
  <si>
    <t>100.5</t>
  </si>
  <si>
    <t>Međimurska županija</t>
  </si>
  <si>
    <t>103.8</t>
  </si>
  <si>
    <t>Dubrovačko-neretvanska županija</t>
  </si>
  <si>
    <t>81.4</t>
  </si>
  <si>
    <t>Istarska županija</t>
  </si>
  <si>
    <t>92.8</t>
  </si>
  <si>
    <t>Splitsko-dalmatinska županija</t>
  </si>
  <si>
    <t>72.7</t>
  </si>
  <si>
    <t>Vukovarsko-srijemska županija</t>
  </si>
  <si>
    <t>62.5</t>
  </si>
  <si>
    <t>Šibensko-kninska županija</t>
  </si>
  <si>
    <t>68.1</t>
  </si>
  <si>
    <t>Osječko-baranjska županija</t>
  </si>
  <si>
    <t>84.6</t>
  </si>
  <si>
    <t>Zadarska županija</t>
  </si>
  <si>
    <t>72.2</t>
  </si>
  <si>
    <t>Brodsko-posavska županija</t>
  </si>
  <si>
    <t>70.2</t>
  </si>
  <si>
    <t>Požeško-slavonska županija</t>
  </si>
  <si>
    <t>64.4</t>
  </si>
  <si>
    <t>Virovitičko-podravska županija</t>
  </si>
  <si>
    <t>41.9</t>
  </si>
  <si>
    <t>Ličko-senjska županija</t>
  </si>
  <si>
    <t>67.1</t>
  </si>
  <si>
    <t>Primorsko-goranska županija</t>
  </si>
  <si>
    <t>63.1</t>
  </si>
  <si>
    <t>Bjelovarsko-bilogorska županija</t>
  </si>
  <si>
    <t>67.3</t>
  </si>
  <si>
    <t>Koprivničko-križevačka županija</t>
  </si>
  <si>
    <t>69.7</t>
  </si>
  <si>
    <t>Varaždinska županija</t>
  </si>
  <si>
    <t>50.5</t>
  </si>
  <si>
    <t>Karlovačka županija</t>
  </si>
  <si>
    <t>56.7</t>
  </si>
  <si>
    <t>Sisačko-moslavačka županija</t>
  </si>
  <si>
    <t>61.7</t>
  </si>
  <si>
    <t>Krapinsko-zagorska županija</t>
  </si>
  <si>
    <t>85.9</t>
  </si>
  <si>
    <t>Zagrebačka županija</t>
  </si>
  <si>
    <t>77.8</t>
  </si>
  <si>
    <t>REPUBLIKA HRVATSKA</t>
  </si>
  <si>
    <t>1</t>
  </si>
  <si>
    <t>Razvedeni</t>
  </si>
  <si>
    <t>Sklopljeni</t>
  </si>
  <si>
    <t>stopa rnu</t>
  </si>
  <si>
    <t>0-6 dana</t>
  </si>
  <si>
    <t>stopa umrla doj.</t>
  </si>
  <si>
    <t>Ukupno</t>
  </si>
  <si>
    <t>stops mr</t>
  </si>
  <si>
    <t>stopa pnu</t>
  </si>
  <si>
    <t>pnu</t>
  </si>
  <si>
    <t>rođeni</t>
  </si>
  <si>
    <t>Vitalni indeks (živorođeni na 100 umrlih)</t>
  </si>
  <si>
    <t>Brakovi</t>
  </si>
  <si>
    <t>Prirodni prirast</t>
  </si>
  <si>
    <t>Umrla dojenčad</t>
  </si>
  <si>
    <t>Umrli</t>
  </si>
  <si>
    <t>Mrtvorođeni</t>
  </si>
  <si>
    <t>Živorođeni</t>
  </si>
  <si>
    <t>PRIRODNO KRETANJE STANOVNIŠTVA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</si>
</sst>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&quot;.  GODINI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1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2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6" fillId="0" borderId="0" xfId="5"/>
    <xf numFmtId="164" fontId="6" fillId="0" borderId="0" xfId="5" applyNumberFormat="1"/>
    <xf numFmtId="0" fontId="7" fillId="0" borderId="0" xfId="5" applyFont="1"/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0" xfId="6"/>
    <xf numFmtId="164" fontId="9" fillId="0" borderId="0" xfId="6" applyNumberFormat="1" applyFont="1" applyBorder="1" applyAlignment="1">
      <alignment horizontal="center" vertical="center" wrapText="1"/>
    </xf>
    <xf numFmtId="0" fontId="9" fillId="0" borderId="0" xfId="6" applyFont="1" applyAlignment="1">
      <alignment vertical="center" wrapText="1"/>
    </xf>
    <xf numFmtId="49" fontId="9" fillId="0" borderId="0" xfId="6" applyNumberFormat="1" applyFont="1" applyAlignment="1">
      <alignment horizontal="center" vertical="center" wrapText="1"/>
    </xf>
    <xf numFmtId="1" fontId="9" fillId="0" borderId="0" xfId="6" applyNumberFormat="1" applyFont="1" applyAlignment="1">
      <alignment horizontal="center" vertical="center" wrapText="1"/>
    </xf>
    <xf numFmtId="1" fontId="9" fillId="0" borderId="0" xfId="6" applyNumberFormat="1" applyFont="1" applyBorder="1" applyAlignment="1">
      <alignment horizontal="center" vertical="center" wrapText="1"/>
    </xf>
    <xf numFmtId="1" fontId="9" fillId="0" borderId="0" xfId="6" applyNumberFormat="1" applyFont="1" applyBorder="1" applyAlignment="1">
      <alignment horizontal="left" vertical="center" wrapText="1"/>
    </xf>
    <xf numFmtId="0" fontId="9" fillId="0" borderId="0" xfId="6" applyNumberFormat="1" applyFont="1" applyBorder="1" applyAlignment="1">
      <alignment horizontal="left" vertical="center" wrapText="1"/>
    </xf>
    <xf numFmtId="0" fontId="10" fillId="0" borderId="0" xfId="6" applyNumberFormat="1"/>
    <xf numFmtId="49" fontId="11" fillId="0" borderId="8" xfId="6" applyNumberFormat="1" applyFont="1" applyBorder="1" applyAlignment="1">
      <alignment horizontal="center" vertical="center"/>
    </xf>
    <xf numFmtId="0" fontId="11" fillId="0" borderId="8" xfId="6" applyNumberFormat="1" applyFont="1" applyBorder="1" applyAlignment="1">
      <alignment horizontal="center" vertical="center"/>
    </xf>
    <xf numFmtId="0" fontId="8" fillId="0" borderId="8" xfId="6" applyNumberFormat="1" applyFont="1" applyBorder="1" applyAlignment="1">
      <alignment horizontal="left" vertical="center"/>
    </xf>
    <xf numFmtId="49" fontId="8" fillId="0" borderId="8" xfId="6" applyNumberFormat="1" applyFont="1" applyBorder="1" applyAlignment="1">
      <alignment horizontal="center" vertical="center" wrapText="1"/>
    </xf>
    <xf numFmtId="0" fontId="8" fillId="0" borderId="8" xfId="6" applyNumberFormat="1" applyFont="1" applyBorder="1" applyAlignment="1">
      <alignment horizontal="center" vertical="center" wrapText="1"/>
    </xf>
    <xf numFmtId="0" fontId="8" fillId="0" borderId="8" xfId="6" applyNumberFormat="1" applyFont="1" applyBorder="1" applyAlignment="1">
      <alignment horizontal="center" vertical="center" wrapText="1"/>
    </xf>
    <xf numFmtId="0" fontId="8" fillId="0" borderId="9" xfId="6" applyNumberFormat="1" applyFont="1" applyBorder="1" applyAlignment="1">
      <alignment horizontal="center" vertical="center" wrapText="1"/>
    </xf>
    <xf numFmtId="0" fontId="8" fillId="0" borderId="9" xfId="6" applyNumberFormat="1" applyFont="1" applyBorder="1" applyAlignment="1">
      <alignment horizontal="center" vertical="center" wrapText="1"/>
    </xf>
    <xf numFmtId="0" fontId="8" fillId="0" borderId="10" xfId="6" applyNumberFormat="1" applyFont="1" applyBorder="1" applyAlignment="1">
      <alignment horizontal="center" vertical="center" wrapText="1"/>
    </xf>
    <xf numFmtId="0" fontId="8" fillId="0" borderId="10" xfId="6" applyNumberFormat="1" applyFont="1" applyBorder="1" applyAlignment="1">
      <alignment horizontal="center" vertical="center" wrapText="1"/>
    </xf>
    <xf numFmtId="0" fontId="10" fillId="0" borderId="0" xfId="6" applyAlignment="1">
      <alignment wrapText="1"/>
    </xf>
    <xf numFmtId="49" fontId="8" fillId="0" borderId="0" xfId="6" applyNumberFormat="1" applyFont="1" applyAlignment="1">
      <alignment horizontal="center" vertical="center" wrapText="1"/>
    </xf>
    <xf numFmtId="1" fontId="8" fillId="0" borderId="0" xfId="6" applyNumberFormat="1" applyFont="1" applyAlignment="1">
      <alignment horizontal="center" vertical="center" wrapText="1"/>
    </xf>
    <xf numFmtId="0" fontId="8" fillId="0" borderId="0" xfId="6" applyNumberFormat="1" applyFont="1" applyAlignment="1">
      <alignment horizontal="left" vertical="center" wrapText="1"/>
    </xf>
    <xf numFmtId="165" fontId="9" fillId="0" borderId="0" xfId="6" applyNumberFormat="1" applyFont="1" applyAlignment="1">
      <alignment horizontal="center" vertical="center" wrapText="1"/>
    </xf>
    <xf numFmtId="0" fontId="9" fillId="0" borderId="0" xfId="6" applyNumberFormat="1" applyFont="1" applyAlignment="1">
      <alignment horizontal="center" vertical="center" wrapText="1"/>
    </xf>
  </cellXfs>
  <cellStyles count="7">
    <cellStyle name="Normal" xfId="0" builtinId="0"/>
    <cellStyle name="Normal 2" xfId="1"/>
    <cellStyle name="Normal 2 2" xfId="2"/>
    <cellStyle name="Normal 3" xfId="3"/>
    <cellStyle name="Normal 4" xfId="5"/>
    <cellStyle name="Normal 5" xfId="6"/>
    <cellStyle name="Obično_bilten-DJEČJA PZZ-2011" xfId="4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r-HR"/>
              <a:t>Slika 14.Perinatalno umrli prema uzrocima smrti u 2014. godini (%)</a:t>
            </a:r>
          </a:p>
        </c:rich>
      </c:tx>
      <c:layout>
        <c:manualLayout>
          <c:xMode val="edge"/>
          <c:yMode val="edge"/>
          <c:x val="0.15634691174439108"/>
          <c:y val="3.24189526184538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61927109985057"/>
          <c:y val="0.15710723192019951"/>
          <c:w val="0.84365388845259326"/>
          <c:h val="0.635910224438902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'uzroci smrti'!$G$3</c:f>
              <c:strCache>
                <c:ptCount val="1"/>
                <c:pt idx="0">
                  <c:v>mrtvorođeni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364943159194876E-3"/>
                  <c:y val="-4.41049606953743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1786727123505592E-3"/>
                  <c:y val="1.56032490951100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44788441692459E-2"/>
                  <c:y val="6.095801013316305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295986608485565E-3"/>
                  <c:y val="-6.85661175146126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'uzroci smrti'!$F$4:$F$9</c:f>
              <c:strCache>
                <c:ptCount val="6"/>
                <c:pt idx="0">
                  <c:v>kongenitalne malformacije</c:v>
                </c:pt>
                <c:pt idx="1">
                  <c:v>komplikacije u trudnoći</c:v>
                </c:pt>
                <c:pt idx="2">
                  <c:v>asfiksija</c:v>
                </c:pt>
                <c:pt idx="3">
                  <c:v>nezrelost</c:v>
                </c:pt>
                <c:pt idx="4">
                  <c:v>infekcija</c:v>
                </c:pt>
                <c:pt idx="5">
                  <c:v>drugo</c:v>
                </c:pt>
              </c:strCache>
            </c:strRef>
          </c:cat>
          <c:val>
            <c:numRef>
              <c:f>'uzroci smrti'!$G$4:$G$9</c:f>
              <c:numCache>
                <c:formatCode>0.0</c:formatCode>
                <c:ptCount val="6"/>
                <c:pt idx="0">
                  <c:v>14.012738853503185</c:v>
                </c:pt>
                <c:pt idx="1">
                  <c:v>43.312101910828027</c:v>
                </c:pt>
                <c:pt idx="2">
                  <c:v>1.2738853503184713</c:v>
                </c:pt>
                <c:pt idx="3">
                  <c:v>0</c:v>
                </c:pt>
                <c:pt idx="4">
                  <c:v>20.38216560509554</c:v>
                </c:pt>
                <c:pt idx="5">
                  <c:v>21.019108280254777</c:v>
                </c:pt>
              </c:numCache>
            </c:numRef>
          </c:val>
        </c:ser>
        <c:ser>
          <c:idx val="1"/>
          <c:order val="1"/>
          <c:tx>
            <c:strRef>
              <c:f>'uzroci smrti'!$H$3</c:f>
              <c:strCache>
                <c:ptCount val="1"/>
                <c:pt idx="0">
                  <c:v>umrli 0-6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1.3540381755686103E-2"/>
                  <c:y val="-2.35238674966128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88699690402476783"/>
                  <c:y val="0.623441396508728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'uzroci smrti'!$F$4:$F$9</c:f>
              <c:strCache>
                <c:ptCount val="6"/>
                <c:pt idx="0">
                  <c:v>kongenitalne malformacije</c:v>
                </c:pt>
                <c:pt idx="1">
                  <c:v>komplikacije u trudnoći</c:v>
                </c:pt>
                <c:pt idx="2">
                  <c:v>asfiksija</c:v>
                </c:pt>
                <c:pt idx="3">
                  <c:v>nezrelost</c:v>
                </c:pt>
                <c:pt idx="4">
                  <c:v>infekcija</c:v>
                </c:pt>
                <c:pt idx="5">
                  <c:v>drugo</c:v>
                </c:pt>
              </c:strCache>
            </c:strRef>
          </c:cat>
          <c:val>
            <c:numRef>
              <c:f>'uzroci smrti'!$H$4:$H$9</c:f>
              <c:numCache>
                <c:formatCode>0.0</c:formatCode>
                <c:ptCount val="6"/>
                <c:pt idx="0">
                  <c:v>27.906976744186046</c:v>
                </c:pt>
                <c:pt idx="1">
                  <c:v>34.883720930232556</c:v>
                </c:pt>
                <c:pt idx="2">
                  <c:v>2.3255813953488373</c:v>
                </c:pt>
                <c:pt idx="3">
                  <c:v>5.4263565891472867</c:v>
                </c:pt>
                <c:pt idx="4">
                  <c:v>21.705426356589147</c:v>
                </c:pt>
                <c:pt idx="5">
                  <c:v>7.7519379844961236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43008"/>
        <c:axId val="30444544"/>
      </c:barChart>
      <c:catAx>
        <c:axId val="3044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444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444544"/>
        <c:scaling>
          <c:orientation val="minMax"/>
        </c:scaling>
        <c:delete val="0"/>
        <c:axPos val="l"/>
        <c:title>
          <c:tx>
            <c:rich>
              <a:bodyPr rot="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r-HR"/>
                  <a:t>%</a:t>
                </a:r>
              </a:p>
            </c:rich>
          </c:tx>
          <c:layout>
            <c:manualLayout>
              <c:xMode val="edge"/>
              <c:yMode val="edge"/>
              <c:x val="3.5603715170278639E-2"/>
              <c:y val="0.4438902743142144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4430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009287925696595"/>
          <c:y val="0.92269326683291775"/>
          <c:w val="0.26470588235294118"/>
          <c:h val="5.98503740648379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11</xdr:row>
      <xdr:rowOff>0</xdr:rowOff>
    </xdr:from>
    <xdr:to>
      <xdr:col>10</xdr:col>
      <xdr:colOff>209550</xdr:colOff>
      <xdr:row>34</xdr:row>
      <xdr:rowOff>95250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lija-djeca\novoPRIRODNO%20KRETANJE%20STANOVNI&#352;TVA%202014%20po%20&#382;upanijama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workbookViewId="0">
      <selection activeCell="A39" sqref="A39"/>
    </sheetView>
  </sheetViews>
  <sheetFormatPr defaultRowHeight="15" x14ac:dyDescent="0.25"/>
  <cols>
    <col min="1" max="1" width="34" customWidth="1"/>
    <col min="2" max="2" width="16.85546875" customWidth="1"/>
    <col min="3" max="3" width="19.85546875" customWidth="1"/>
    <col min="4" max="4" width="15.42578125" customWidth="1"/>
    <col min="6" max="6" width="57.140625" style="19" customWidth="1"/>
    <col min="7" max="25" width="9.140625" style="19"/>
  </cols>
  <sheetData>
    <row r="1" spans="1:8" ht="15.75" thickBot="1" x14ac:dyDescent="0.3">
      <c r="A1" t="s">
        <v>95</v>
      </c>
    </row>
    <row r="2" spans="1:8" ht="25.5" x14ac:dyDescent="0.25">
      <c r="A2" s="28" t="s">
        <v>45</v>
      </c>
      <c r="B2" s="18" t="s">
        <v>94</v>
      </c>
      <c r="C2" s="18" t="s">
        <v>93</v>
      </c>
      <c r="D2" s="18" t="s">
        <v>92</v>
      </c>
    </row>
    <row r="3" spans="1:8" ht="26.25" thickBot="1" x14ac:dyDescent="0.3">
      <c r="A3" s="29"/>
      <c r="B3" s="16" t="s">
        <v>91</v>
      </c>
      <c r="C3" s="17" t="s">
        <v>90</v>
      </c>
      <c r="D3" s="16" t="s">
        <v>89</v>
      </c>
    </row>
    <row r="4" spans="1:8" ht="15.75" thickBot="1" x14ac:dyDescent="0.3">
      <c r="A4" s="15" t="s">
        <v>88</v>
      </c>
      <c r="B4" s="12">
        <v>4</v>
      </c>
      <c r="C4" s="7">
        <f t="shared" ref="C4:C25" si="0">SUM(B4)*100/129</f>
        <v>3.1007751937984498</v>
      </c>
      <c r="D4" s="7">
        <f t="shared" ref="D4:D25" si="1">SUM(B4)*1000/39823</f>
        <v>0.10044446676543706</v>
      </c>
      <c r="G4" s="30"/>
      <c r="H4" s="20"/>
    </row>
    <row r="5" spans="1:8" ht="15.75" thickBot="1" x14ac:dyDescent="0.3">
      <c r="A5" s="13" t="s">
        <v>87</v>
      </c>
      <c r="B5" s="12">
        <v>1</v>
      </c>
      <c r="C5" s="7">
        <f t="shared" si="0"/>
        <v>0.77519379844961245</v>
      </c>
      <c r="D5" s="7">
        <f t="shared" si="1"/>
        <v>2.5111116691359264E-2</v>
      </c>
      <c r="G5" s="30"/>
      <c r="H5" s="20"/>
    </row>
    <row r="6" spans="1:8" ht="15.75" thickBot="1" x14ac:dyDescent="0.3">
      <c r="A6" s="13" t="s">
        <v>65</v>
      </c>
      <c r="B6" s="12">
        <v>5</v>
      </c>
      <c r="C6" s="7">
        <f t="shared" si="0"/>
        <v>3.8759689922480618</v>
      </c>
      <c r="D6" s="7">
        <f t="shared" si="1"/>
        <v>0.12555558345679632</v>
      </c>
      <c r="G6" s="20"/>
      <c r="H6" s="21"/>
    </row>
    <row r="7" spans="1:8" ht="15.75" thickBot="1" x14ac:dyDescent="0.3">
      <c r="A7" s="13" t="s">
        <v>85</v>
      </c>
      <c r="B7" s="12">
        <v>1</v>
      </c>
      <c r="C7" s="7">
        <f t="shared" si="0"/>
        <v>0.77519379844961245</v>
      </c>
      <c r="D7" s="7">
        <f t="shared" si="1"/>
        <v>2.5111116691359264E-2</v>
      </c>
      <c r="G7" s="20"/>
      <c r="H7" s="21"/>
    </row>
    <row r="8" spans="1:8" ht="15.75" thickBot="1" x14ac:dyDescent="0.3">
      <c r="A8" s="13" t="s">
        <v>64</v>
      </c>
      <c r="B8" s="12">
        <v>1</v>
      </c>
      <c r="C8" s="7">
        <f t="shared" si="0"/>
        <v>0.77519379844961245</v>
      </c>
      <c r="D8" s="7">
        <f t="shared" si="1"/>
        <v>2.5111116691359264E-2</v>
      </c>
      <c r="G8" s="20"/>
      <c r="H8" s="21"/>
    </row>
    <row r="9" spans="1:8" ht="15.75" thickBot="1" x14ac:dyDescent="0.3">
      <c r="A9" s="22" t="s">
        <v>84</v>
      </c>
      <c r="B9" s="23">
        <v>23</v>
      </c>
      <c r="C9" s="7">
        <f t="shared" si="0"/>
        <v>17.829457364341085</v>
      </c>
      <c r="D9" s="7">
        <f t="shared" si="1"/>
        <v>0.57755568390126311</v>
      </c>
      <c r="G9" s="20"/>
      <c r="H9" s="21"/>
    </row>
    <row r="10" spans="1:8" ht="15.75" thickBot="1" x14ac:dyDescent="0.3">
      <c r="A10" s="22" t="s">
        <v>60</v>
      </c>
      <c r="B10" s="23">
        <v>4</v>
      </c>
      <c r="C10" s="7">
        <f t="shared" si="0"/>
        <v>3.1007751937984498</v>
      </c>
      <c r="D10" s="7">
        <f t="shared" si="1"/>
        <v>0.10044446676543706</v>
      </c>
      <c r="G10" s="20"/>
      <c r="H10" s="21"/>
    </row>
    <row r="11" spans="1:8" ht="15.75" thickBot="1" x14ac:dyDescent="0.3">
      <c r="A11" s="22" t="s">
        <v>59</v>
      </c>
      <c r="B11" s="23">
        <v>10</v>
      </c>
      <c r="C11" s="7">
        <f t="shared" si="0"/>
        <v>7.7519379844961236</v>
      </c>
      <c r="D11" s="7">
        <f t="shared" si="1"/>
        <v>0.25111116691359264</v>
      </c>
      <c r="G11" s="20"/>
      <c r="H11" s="21"/>
    </row>
    <row r="12" spans="1:8" ht="15.75" thickBot="1" x14ac:dyDescent="0.3">
      <c r="A12" s="22" t="s">
        <v>57</v>
      </c>
      <c r="B12" s="23">
        <v>23</v>
      </c>
      <c r="C12" s="7">
        <f t="shared" si="0"/>
        <v>17.829457364341085</v>
      </c>
      <c r="D12" s="7">
        <f t="shared" si="1"/>
        <v>0.57755568390126311</v>
      </c>
      <c r="G12" s="20"/>
      <c r="H12" s="21"/>
    </row>
    <row r="13" spans="1:8" ht="15.75" thickBot="1" x14ac:dyDescent="0.3">
      <c r="A13" s="22" t="s">
        <v>83</v>
      </c>
      <c r="B13" s="23">
        <v>4</v>
      </c>
      <c r="C13" s="7">
        <f t="shared" si="0"/>
        <v>3.1007751937984498</v>
      </c>
      <c r="D13" s="7">
        <f t="shared" si="1"/>
        <v>0.10044446676543706</v>
      </c>
      <c r="G13" s="20"/>
      <c r="H13" s="21"/>
    </row>
    <row r="14" spans="1:8" ht="15.75" thickBot="1" x14ac:dyDescent="0.3">
      <c r="A14" s="22" t="s">
        <v>82</v>
      </c>
      <c r="B14" s="23">
        <v>2</v>
      </c>
      <c r="C14" s="7">
        <f t="shared" si="0"/>
        <v>1.5503875968992249</v>
      </c>
      <c r="D14" s="7">
        <f t="shared" si="1"/>
        <v>5.0222233382718529E-2</v>
      </c>
      <c r="G14" s="20"/>
      <c r="H14" s="21"/>
    </row>
    <row r="15" spans="1:8" ht="15.75" thickBot="1" x14ac:dyDescent="0.3">
      <c r="A15" s="22" t="s">
        <v>81</v>
      </c>
      <c r="B15" s="23">
        <v>1</v>
      </c>
      <c r="C15" s="7">
        <f t="shared" si="0"/>
        <v>0.77519379844961245</v>
      </c>
      <c r="D15" s="7">
        <f t="shared" si="1"/>
        <v>2.5111116691359264E-2</v>
      </c>
      <c r="G15" s="20"/>
      <c r="H15" s="21"/>
    </row>
    <row r="16" spans="1:8" ht="15.75" thickBot="1" x14ac:dyDescent="0.3">
      <c r="A16" s="22" t="s">
        <v>80</v>
      </c>
      <c r="B16" s="23">
        <v>1</v>
      </c>
      <c r="C16" s="7">
        <f t="shared" si="0"/>
        <v>0.77519379844961245</v>
      </c>
      <c r="D16" s="7">
        <f t="shared" si="1"/>
        <v>2.5111116691359264E-2</v>
      </c>
      <c r="G16" s="20"/>
      <c r="H16" s="21"/>
    </row>
    <row r="17" spans="1:8" ht="15.75" thickBot="1" x14ac:dyDescent="0.3">
      <c r="A17" s="22" t="s">
        <v>79</v>
      </c>
      <c r="B17" s="23">
        <v>1</v>
      </c>
      <c r="C17" s="7">
        <f t="shared" si="0"/>
        <v>0.77519379844961245</v>
      </c>
      <c r="D17" s="7">
        <f t="shared" si="1"/>
        <v>2.5111116691359264E-2</v>
      </c>
      <c r="G17" s="20"/>
      <c r="H17" s="21"/>
    </row>
    <row r="18" spans="1:8" ht="15.75" thickBot="1" x14ac:dyDescent="0.3">
      <c r="A18" s="22" t="s">
        <v>78</v>
      </c>
      <c r="B18" s="23">
        <v>2</v>
      </c>
      <c r="C18" s="7">
        <f t="shared" si="0"/>
        <v>1.5503875968992249</v>
      </c>
      <c r="D18" s="7">
        <f t="shared" si="1"/>
        <v>5.0222233382718529E-2</v>
      </c>
      <c r="G18" s="20"/>
      <c r="H18" s="21"/>
    </row>
    <row r="19" spans="1:8" ht="15.75" thickBot="1" x14ac:dyDescent="0.3">
      <c r="A19" s="22" t="s">
        <v>77</v>
      </c>
      <c r="B19" s="23">
        <v>1</v>
      </c>
      <c r="C19" s="7">
        <f t="shared" si="0"/>
        <v>0.77519379844961245</v>
      </c>
      <c r="D19" s="7">
        <f t="shared" si="1"/>
        <v>2.5111116691359264E-2</v>
      </c>
      <c r="G19" s="20"/>
      <c r="H19" s="21"/>
    </row>
    <row r="20" spans="1:8" ht="15.75" thickBot="1" x14ac:dyDescent="0.3">
      <c r="A20" s="22" t="s">
        <v>76</v>
      </c>
      <c r="B20" s="23">
        <v>1</v>
      </c>
      <c r="C20" s="7">
        <f t="shared" si="0"/>
        <v>0.77519379844961245</v>
      </c>
      <c r="D20" s="7">
        <f t="shared" si="1"/>
        <v>2.5111116691359264E-2</v>
      </c>
      <c r="G20" s="20"/>
      <c r="H20" s="21"/>
    </row>
    <row r="21" spans="1:8" ht="15.75" thickBot="1" x14ac:dyDescent="0.3">
      <c r="A21" s="22" t="s">
        <v>75</v>
      </c>
      <c r="B21" s="23">
        <v>2</v>
      </c>
      <c r="C21" s="7">
        <f t="shared" si="0"/>
        <v>1.5503875968992249</v>
      </c>
      <c r="D21" s="7">
        <f t="shared" si="1"/>
        <v>5.0222233382718529E-2</v>
      </c>
      <c r="G21" s="20"/>
      <c r="H21" s="21"/>
    </row>
    <row r="22" spans="1:8" ht="15.75" thickBot="1" x14ac:dyDescent="0.3">
      <c r="A22" s="13" t="s">
        <v>74</v>
      </c>
      <c r="B22" s="12">
        <v>1</v>
      </c>
      <c r="C22" s="7">
        <f t="shared" si="0"/>
        <v>0.77519379844961245</v>
      </c>
      <c r="D22" s="7">
        <f t="shared" si="1"/>
        <v>2.5111116691359264E-2</v>
      </c>
      <c r="G22" s="20"/>
      <c r="H22" s="21"/>
    </row>
    <row r="23" spans="1:8" ht="15.75" thickBot="1" x14ac:dyDescent="0.3">
      <c r="A23" s="13" t="s">
        <v>51</v>
      </c>
      <c r="B23" s="12">
        <v>3</v>
      </c>
      <c r="C23" s="7">
        <f t="shared" si="0"/>
        <v>2.3255813953488373</v>
      </c>
      <c r="D23" s="7">
        <f t="shared" si="1"/>
        <v>7.5333350074077793E-2</v>
      </c>
      <c r="G23" s="20"/>
      <c r="H23" s="21"/>
    </row>
    <row r="24" spans="1:8" ht="15.75" thickBot="1" x14ac:dyDescent="0.3">
      <c r="A24" s="13" t="s">
        <v>50</v>
      </c>
      <c r="B24" s="12">
        <v>1</v>
      </c>
      <c r="C24" s="7">
        <f t="shared" si="0"/>
        <v>0.77519379844961245</v>
      </c>
      <c r="D24" s="7">
        <f t="shared" si="1"/>
        <v>2.5111116691359264E-2</v>
      </c>
      <c r="G24" s="20"/>
      <c r="H24" s="21"/>
    </row>
    <row r="25" spans="1:8" ht="15.75" thickBot="1" x14ac:dyDescent="0.3">
      <c r="A25" s="13" t="s">
        <v>47</v>
      </c>
      <c r="B25" s="12">
        <f>SUM(B4:B24)</f>
        <v>92</v>
      </c>
      <c r="C25" s="7">
        <f t="shared" si="0"/>
        <v>71.31782945736434</v>
      </c>
      <c r="D25" s="7">
        <f t="shared" si="1"/>
        <v>2.3102227356050524</v>
      </c>
      <c r="G25" s="20"/>
      <c r="H25" s="21"/>
    </row>
    <row r="26" spans="1:8" x14ac:dyDescent="0.25">
      <c r="G26" s="20"/>
      <c r="H26" s="21"/>
    </row>
    <row r="27" spans="1:8" x14ac:dyDescent="0.25">
      <c r="A27" s="24" t="s">
        <v>96</v>
      </c>
      <c r="G27" s="20"/>
      <c r="H27" s="21"/>
    </row>
    <row r="28" spans="1:8" x14ac:dyDescent="0.25">
      <c r="A28" s="24" t="s">
        <v>97</v>
      </c>
      <c r="G28" s="20"/>
      <c r="H28" s="21"/>
    </row>
    <row r="29" spans="1:8" x14ac:dyDescent="0.25">
      <c r="G29" s="20"/>
      <c r="H29" s="21"/>
    </row>
    <row r="30" spans="1:8" x14ac:dyDescent="0.25">
      <c r="G30" s="20"/>
      <c r="H30" s="21"/>
    </row>
    <row r="31" spans="1:8" x14ac:dyDescent="0.25">
      <c r="G31" s="20"/>
      <c r="H31" s="21"/>
    </row>
    <row r="32" spans="1:8" x14ac:dyDescent="0.25">
      <c r="G32" s="20"/>
      <c r="H32" s="21"/>
    </row>
    <row r="33" spans="7:8" x14ac:dyDescent="0.25">
      <c r="G33" s="20"/>
      <c r="H33" s="21"/>
    </row>
    <row r="34" spans="7:8" x14ac:dyDescent="0.25">
      <c r="G34" s="20"/>
      <c r="H34" s="21"/>
    </row>
    <row r="35" spans="7:8" x14ac:dyDescent="0.25">
      <c r="G35" s="20"/>
      <c r="H35" s="21"/>
    </row>
    <row r="36" spans="7:8" x14ac:dyDescent="0.25">
      <c r="G36" s="20"/>
      <c r="H36" s="21"/>
    </row>
    <row r="37" spans="7:8" x14ac:dyDescent="0.25">
      <c r="G37" s="20"/>
      <c r="H37" s="21"/>
    </row>
    <row r="38" spans="7:8" x14ac:dyDescent="0.25">
      <c r="G38" s="20"/>
      <c r="H38" s="21"/>
    </row>
    <row r="39" spans="7:8" x14ac:dyDescent="0.25">
      <c r="G39" s="20"/>
      <c r="H39" s="21"/>
    </row>
    <row r="40" spans="7:8" x14ac:dyDescent="0.25">
      <c r="G40" s="20"/>
      <c r="H40" s="21"/>
    </row>
    <row r="41" spans="7:8" x14ac:dyDescent="0.25">
      <c r="G41" s="20"/>
      <c r="H41" s="21"/>
    </row>
    <row r="42" spans="7:8" x14ac:dyDescent="0.25">
      <c r="G42" s="20"/>
      <c r="H42" s="21"/>
    </row>
    <row r="43" spans="7:8" x14ac:dyDescent="0.25">
      <c r="G43" s="20"/>
      <c r="H43" s="21"/>
    </row>
    <row r="44" spans="7:8" x14ac:dyDescent="0.25">
      <c r="G44" s="20"/>
      <c r="H44" s="21"/>
    </row>
  </sheetData>
  <mergeCells count="2">
    <mergeCell ref="A2:A3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G26" sqref="G26"/>
    </sheetView>
  </sheetViews>
  <sheetFormatPr defaultRowHeight="15" x14ac:dyDescent="0.25"/>
  <cols>
    <col min="1" max="1" width="35.42578125" customWidth="1"/>
    <col min="2" max="2" width="15.28515625" customWidth="1"/>
    <col min="3" max="3" width="16.5703125" customWidth="1"/>
    <col min="4" max="4" width="20" customWidth="1"/>
  </cols>
  <sheetData>
    <row r="1" spans="1:4" ht="15.75" thickBot="1" x14ac:dyDescent="0.3">
      <c r="A1" t="s">
        <v>98</v>
      </c>
    </row>
    <row r="2" spans="1:4" ht="29.25" customHeight="1" x14ac:dyDescent="0.25">
      <c r="A2" s="28" t="s">
        <v>45</v>
      </c>
      <c r="B2" s="28" t="s">
        <v>73</v>
      </c>
      <c r="C2" s="18" t="s">
        <v>72</v>
      </c>
      <c r="D2" s="18" t="s">
        <v>71</v>
      </c>
    </row>
    <row r="3" spans="1:4" ht="15.75" thickBot="1" x14ac:dyDescent="0.3">
      <c r="A3" s="29"/>
      <c r="B3" s="29"/>
      <c r="C3" s="17" t="s">
        <v>70</v>
      </c>
      <c r="D3" s="16" t="s">
        <v>69</v>
      </c>
    </row>
    <row r="4" spans="1:4" ht="15.75" thickBot="1" x14ac:dyDescent="0.3">
      <c r="A4" s="15" t="s">
        <v>68</v>
      </c>
      <c r="B4" s="12">
        <v>5</v>
      </c>
      <c r="C4" s="7">
        <f t="shared" ref="C4:C25" si="0">SUM(B4)*100/157</f>
        <v>3.1847133757961785</v>
      </c>
      <c r="D4" s="7">
        <f t="shared" ref="D4:D25" si="1">SUM(B4)*1000/39981</f>
        <v>0.12505940321652784</v>
      </c>
    </row>
    <row r="5" spans="1:4" ht="15.75" thickBot="1" x14ac:dyDescent="0.3">
      <c r="A5" s="15" t="s">
        <v>67</v>
      </c>
      <c r="B5" s="12">
        <v>1</v>
      </c>
      <c r="C5" s="7">
        <f t="shared" si="0"/>
        <v>0.63694267515923564</v>
      </c>
      <c r="D5" s="7">
        <f t="shared" si="1"/>
        <v>2.5011880643305569E-2</v>
      </c>
    </row>
    <row r="6" spans="1:4" ht="15.75" thickBot="1" x14ac:dyDescent="0.3">
      <c r="A6" s="15" t="s">
        <v>66</v>
      </c>
      <c r="B6" s="12">
        <v>1</v>
      </c>
      <c r="C6" s="7">
        <f t="shared" si="0"/>
        <v>0.63694267515923564</v>
      </c>
      <c r="D6" s="7">
        <f t="shared" si="1"/>
        <v>2.5011880643305569E-2</v>
      </c>
    </row>
    <row r="7" spans="1:4" ht="15.75" thickBot="1" x14ac:dyDescent="0.3">
      <c r="A7" s="13" t="s">
        <v>65</v>
      </c>
      <c r="B7" s="12">
        <v>4</v>
      </c>
      <c r="C7" s="7">
        <f t="shared" si="0"/>
        <v>2.5477707006369426</v>
      </c>
      <c r="D7" s="7">
        <f t="shared" si="1"/>
        <v>0.10004752257322228</v>
      </c>
    </row>
    <row r="8" spans="1:4" ht="15.75" thickBot="1" x14ac:dyDescent="0.3">
      <c r="A8" s="13" t="s">
        <v>64</v>
      </c>
      <c r="B8" s="12">
        <v>1</v>
      </c>
      <c r="C8" s="7">
        <f t="shared" si="0"/>
        <v>0.63694267515923564</v>
      </c>
      <c r="D8" s="7">
        <f t="shared" si="1"/>
        <v>2.5011880643305569E-2</v>
      </c>
    </row>
    <row r="9" spans="1:4" ht="15.75" thickBot="1" x14ac:dyDescent="0.3">
      <c r="A9" s="13" t="s">
        <v>63</v>
      </c>
      <c r="B9" s="12">
        <v>12</v>
      </c>
      <c r="C9" s="7">
        <f t="shared" si="0"/>
        <v>7.6433121019108281</v>
      </c>
      <c r="D9" s="7">
        <f t="shared" si="1"/>
        <v>0.30014256771966685</v>
      </c>
    </row>
    <row r="10" spans="1:4" ht="15.75" thickBot="1" x14ac:dyDescent="0.3">
      <c r="A10" s="13" t="s">
        <v>62</v>
      </c>
      <c r="B10" s="14">
        <v>2</v>
      </c>
      <c r="C10" s="7">
        <f t="shared" si="0"/>
        <v>1.2738853503184713</v>
      </c>
      <c r="D10" s="7">
        <f t="shared" si="1"/>
        <v>5.0023761286611138E-2</v>
      </c>
    </row>
    <row r="11" spans="1:4" ht="15.75" thickBot="1" x14ac:dyDescent="0.3">
      <c r="A11" s="13" t="s">
        <v>61</v>
      </c>
      <c r="B11" s="14">
        <v>2</v>
      </c>
      <c r="C11" s="7">
        <f t="shared" si="0"/>
        <v>1.2738853503184713</v>
      </c>
      <c r="D11" s="7">
        <f t="shared" si="1"/>
        <v>5.0023761286611138E-2</v>
      </c>
    </row>
    <row r="12" spans="1:4" ht="15.75" thickBot="1" x14ac:dyDescent="0.3">
      <c r="A12" s="13" t="s">
        <v>60</v>
      </c>
      <c r="B12" s="12">
        <v>15</v>
      </c>
      <c r="C12" s="7">
        <f t="shared" si="0"/>
        <v>9.5541401273885356</v>
      </c>
      <c r="D12" s="7">
        <f t="shared" si="1"/>
        <v>0.37517820964958354</v>
      </c>
    </row>
    <row r="13" spans="1:4" ht="15.75" thickBot="1" x14ac:dyDescent="0.3">
      <c r="A13" s="13" t="s">
        <v>59</v>
      </c>
      <c r="B13" s="12">
        <v>21</v>
      </c>
      <c r="C13" s="7">
        <f t="shared" si="0"/>
        <v>13.375796178343949</v>
      </c>
      <c r="D13" s="7">
        <f t="shared" si="1"/>
        <v>0.52524949350941696</v>
      </c>
    </row>
    <row r="14" spans="1:4" ht="15.75" thickBot="1" x14ac:dyDescent="0.3">
      <c r="A14" s="13" t="s">
        <v>58</v>
      </c>
      <c r="B14" s="12">
        <v>10</v>
      </c>
      <c r="C14" s="7">
        <f t="shared" si="0"/>
        <v>6.369426751592357</v>
      </c>
      <c r="D14" s="7">
        <f t="shared" si="1"/>
        <v>0.25011880643305567</v>
      </c>
    </row>
    <row r="15" spans="1:4" ht="15.75" thickBot="1" x14ac:dyDescent="0.3">
      <c r="A15" s="13" t="s">
        <v>57</v>
      </c>
      <c r="B15" s="12">
        <v>30</v>
      </c>
      <c r="C15" s="7">
        <f t="shared" si="0"/>
        <v>19.108280254777071</v>
      </c>
      <c r="D15" s="7">
        <f t="shared" si="1"/>
        <v>0.75035641929916708</v>
      </c>
    </row>
    <row r="16" spans="1:4" ht="15.75" thickBot="1" x14ac:dyDescent="0.3">
      <c r="A16" s="13" t="s">
        <v>56</v>
      </c>
      <c r="B16" s="12">
        <v>1</v>
      </c>
      <c r="C16" s="7">
        <f t="shared" si="0"/>
        <v>0.63694267515923564</v>
      </c>
      <c r="D16" s="7">
        <f t="shared" si="1"/>
        <v>2.5011880643305569E-2</v>
      </c>
    </row>
    <row r="17" spans="1:5" ht="15.75" thickBot="1" x14ac:dyDescent="0.3">
      <c r="A17" s="13" t="s">
        <v>55</v>
      </c>
      <c r="B17" s="12">
        <v>1</v>
      </c>
      <c r="C17" s="7">
        <f t="shared" si="0"/>
        <v>0.63694267515923564</v>
      </c>
      <c r="D17" s="7">
        <f t="shared" si="1"/>
        <v>2.5011880643305569E-2</v>
      </c>
    </row>
    <row r="18" spans="1:5" ht="15.75" thickBot="1" x14ac:dyDescent="0.3">
      <c r="A18" s="13" t="s">
        <v>54</v>
      </c>
      <c r="B18" s="12">
        <v>1</v>
      </c>
      <c r="C18" s="7">
        <f t="shared" si="0"/>
        <v>0.63694267515923564</v>
      </c>
      <c r="D18" s="7">
        <f t="shared" si="1"/>
        <v>2.5011880643305569E-2</v>
      </c>
    </row>
    <row r="19" spans="1:5" ht="15.75" thickBot="1" x14ac:dyDescent="0.3">
      <c r="A19" s="13" t="s">
        <v>53</v>
      </c>
      <c r="B19" s="12">
        <v>1</v>
      </c>
      <c r="C19" s="7">
        <f t="shared" si="0"/>
        <v>0.63694267515923564</v>
      </c>
      <c r="D19" s="7">
        <f t="shared" si="1"/>
        <v>2.5011880643305569E-2</v>
      </c>
    </row>
    <row r="20" spans="1:5" ht="15.75" thickBot="1" x14ac:dyDescent="0.3">
      <c r="A20" s="13" t="s">
        <v>52</v>
      </c>
      <c r="B20" s="12">
        <v>1</v>
      </c>
      <c r="C20" s="7">
        <f t="shared" si="0"/>
        <v>0.63694267515923564</v>
      </c>
      <c r="D20" s="7">
        <f t="shared" si="1"/>
        <v>2.5011880643305569E-2</v>
      </c>
    </row>
    <row r="21" spans="1:5" ht="15.75" thickBot="1" x14ac:dyDescent="0.3">
      <c r="A21" s="13" t="s">
        <v>51</v>
      </c>
      <c r="B21" s="12">
        <v>7</v>
      </c>
      <c r="C21" s="7">
        <f t="shared" si="0"/>
        <v>4.4585987261146496</v>
      </c>
      <c r="D21" s="7">
        <f t="shared" si="1"/>
        <v>0.17508316450313899</v>
      </c>
    </row>
    <row r="22" spans="1:5" ht="15.75" thickBot="1" x14ac:dyDescent="0.3">
      <c r="A22" s="13" t="s">
        <v>50</v>
      </c>
      <c r="B22" s="12">
        <v>3</v>
      </c>
      <c r="C22" s="7">
        <f t="shared" si="0"/>
        <v>1.910828025477707</v>
      </c>
      <c r="D22" s="7">
        <f t="shared" si="1"/>
        <v>7.5035641929916713E-2</v>
      </c>
    </row>
    <row r="23" spans="1:5" ht="15.75" thickBot="1" x14ac:dyDescent="0.3">
      <c r="A23" s="13" t="s">
        <v>49</v>
      </c>
      <c r="B23" s="12">
        <v>2</v>
      </c>
      <c r="C23" s="7">
        <f t="shared" si="0"/>
        <v>1.2738853503184713</v>
      </c>
      <c r="D23" s="7">
        <f t="shared" si="1"/>
        <v>5.0023761286611138E-2</v>
      </c>
    </row>
    <row r="24" spans="1:5" ht="15.75" thickBot="1" x14ac:dyDescent="0.3">
      <c r="A24" s="11" t="s">
        <v>48</v>
      </c>
      <c r="B24" s="10">
        <v>14</v>
      </c>
      <c r="C24" s="7">
        <f t="shared" si="0"/>
        <v>8.9171974522292992</v>
      </c>
      <c r="D24" s="7">
        <f t="shared" si="1"/>
        <v>0.35016632900627798</v>
      </c>
    </row>
    <row r="25" spans="1:5" ht="15.75" thickBot="1" x14ac:dyDescent="0.3">
      <c r="A25" s="9" t="s">
        <v>47</v>
      </c>
      <c r="B25" s="8">
        <f>SUM(B4:B24)</f>
        <v>135</v>
      </c>
      <c r="C25" s="7">
        <f t="shared" si="0"/>
        <v>85.98726114649682</v>
      </c>
      <c r="D25" s="7">
        <f t="shared" si="1"/>
        <v>3.3766038868462518</v>
      </c>
    </row>
    <row r="26" spans="1:5" x14ac:dyDescent="0.25">
      <c r="A26" s="5"/>
      <c r="B26" s="5"/>
      <c r="C26" s="6"/>
      <c r="D26" s="6"/>
      <c r="E26" s="5"/>
    </row>
    <row r="27" spans="1:5" x14ac:dyDescent="0.25">
      <c r="A27" s="24" t="s">
        <v>96</v>
      </c>
    </row>
    <row r="28" spans="1:5" x14ac:dyDescent="0.25">
      <c r="A28" s="24" t="s">
        <v>97</v>
      </c>
    </row>
  </sheetData>
  <mergeCells count="2">
    <mergeCell ref="A2:A3"/>
    <mergeCell ref="B2:B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G48" sqref="G48"/>
    </sheetView>
  </sheetViews>
  <sheetFormatPr defaultRowHeight="15" x14ac:dyDescent="0.25"/>
  <cols>
    <col min="2" max="3" width="15.85546875" customWidth="1"/>
    <col min="4" max="4" width="20.85546875" customWidth="1"/>
  </cols>
  <sheetData>
    <row r="1" spans="1:4" x14ac:dyDescent="0.25">
      <c r="A1" t="s">
        <v>46</v>
      </c>
    </row>
    <row r="2" spans="1:4" ht="15.75" thickBot="1" x14ac:dyDescent="0.3"/>
    <row r="3" spans="1:4" x14ac:dyDescent="0.25">
      <c r="A3" s="31" t="s">
        <v>45</v>
      </c>
      <c r="B3" s="4" t="s">
        <v>44</v>
      </c>
      <c r="C3" s="4" t="s">
        <v>43</v>
      </c>
      <c r="D3" s="4" t="s">
        <v>42</v>
      </c>
    </row>
    <row r="4" spans="1:4" ht="15.75" thickBot="1" x14ac:dyDescent="0.3">
      <c r="A4" s="32"/>
      <c r="B4" s="3" t="s">
        <v>41</v>
      </c>
      <c r="C4" s="3" t="s">
        <v>40</v>
      </c>
      <c r="D4" s="3" t="s">
        <v>39</v>
      </c>
    </row>
    <row r="5" spans="1:4" ht="15.75" thickBot="1" x14ac:dyDescent="0.3">
      <c r="A5" s="2" t="s">
        <v>38</v>
      </c>
      <c r="B5" s="1">
        <v>1</v>
      </c>
      <c r="C5" s="1">
        <v>3</v>
      </c>
      <c r="D5" s="1">
        <f t="shared" ref="D5:D43" si="0">SUM(B5:C5)</f>
        <v>4</v>
      </c>
    </row>
    <row r="6" spans="1:4" ht="15.75" thickBot="1" x14ac:dyDescent="0.3">
      <c r="A6" s="2" t="s">
        <v>37</v>
      </c>
      <c r="B6" s="1">
        <v>1</v>
      </c>
      <c r="C6" s="1">
        <v>1</v>
      </c>
      <c r="D6" s="1">
        <f t="shared" si="0"/>
        <v>2</v>
      </c>
    </row>
    <row r="7" spans="1:4" ht="15.75" thickBot="1" x14ac:dyDescent="0.3">
      <c r="A7" s="2" t="s">
        <v>36</v>
      </c>
      <c r="B7" s="1">
        <v>1</v>
      </c>
      <c r="C7" s="1">
        <v>1</v>
      </c>
      <c r="D7" s="1">
        <f t="shared" si="0"/>
        <v>2</v>
      </c>
    </row>
    <row r="8" spans="1:4" ht="15.75" thickBot="1" x14ac:dyDescent="0.3">
      <c r="A8" s="2" t="s">
        <v>35</v>
      </c>
      <c r="B8" s="1">
        <v>0</v>
      </c>
      <c r="C8" s="1">
        <v>1</v>
      </c>
      <c r="D8" s="1">
        <f t="shared" si="0"/>
        <v>1</v>
      </c>
    </row>
    <row r="9" spans="1:4" ht="15.75" thickBot="1" x14ac:dyDescent="0.3">
      <c r="A9" s="2" t="s">
        <v>34</v>
      </c>
      <c r="B9" s="1">
        <v>2</v>
      </c>
      <c r="C9" s="1">
        <v>1</v>
      </c>
      <c r="D9" s="1">
        <f t="shared" si="0"/>
        <v>3</v>
      </c>
    </row>
    <row r="10" spans="1:4" ht="15.75" thickBot="1" x14ac:dyDescent="0.3">
      <c r="A10" s="2" t="s">
        <v>33</v>
      </c>
      <c r="B10" s="1">
        <v>0</v>
      </c>
      <c r="C10" s="1"/>
      <c r="D10" s="1">
        <f t="shared" si="0"/>
        <v>0</v>
      </c>
    </row>
    <row r="11" spans="1:4" ht="15.75" thickBot="1" x14ac:dyDescent="0.3">
      <c r="A11" s="2" t="s">
        <v>32</v>
      </c>
      <c r="B11" s="1">
        <v>0</v>
      </c>
      <c r="C11" s="1">
        <v>1</v>
      </c>
      <c r="D11" s="1">
        <f t="shared" si="0"/>
        <v>1</v>
      </c>
    </row>
    <row r="12" spans="1:4" ht="15.75" thickBot="1" x14ac:dyDescent="0.3">
      <c r="A12" s="2" t="s">
        <v>31</v>
      </c>
      <c r="B12" s="1">
        <v>1</v>
      </c>
      <c r="C12" s="1">
        <v>1</v>
      </c>
      <c r="D12" s="1">
        <f t="shared" si="0"/>
        <v>2</v>
      </c>
    </row>
    <row r="13" spans="1:4" ht="15.75" thickBot="1" x14ac:dyDescent="0.3">
      <c r="A13" s="2" t="s">
        <v>30</v>
      </c>
      <c r="B13" s="1">
        <v>2</v>
      </c>
      <c r="C13" s="1">
        <v>0</v>
      </c>
      <c r="D13" s="1">
        <f t="shared" si="0"/>
        <v>2</v>
      </c>
    </row>
    <row r="14" spans="1:4" ht="15.75" thickBot="1" x14ac:dyDescent="0.3">
      <c r="A14" s="2" t="s">
        <v>29</v>
      </c>
      <c r="B14" s="1">
        <v>1</v>
      </c>
      <c r="C14" s="1">
        <v>0</v>
      </c>
      <c r="D14" s="1">
        <f t="shared" si="0"/>
        <v>1</v>
      </c>
    </row>
    <row r="15" spans="1:4" ht="15.75" thickBot="1" x14ac:dyDescent="0.3">
      <c r="A15" s="2" t="s">
        <v>28</v>
      </c>
      <c r="B15" s="1">
        <v>1</v>
      </c>
      <c r="C15" s="1">
        <v>3</v>
      </c>
      <c r="D15" s="1">
        <f t="shared" si="0"/>
        <v>4</v>
      </c>
    </row>
    <row r="16" spans="1:4" ht="15.75" thickBot="1" x14ac:dyDescent="0.3">
      <c r="A16" s="2" t="s">
        <v>27</v>
      </c>
      <c r="B16" s="1">
        <v>0</v>
      </c>
      <c r="C16" s="1">
        <v>1</v>
      </c>
      <c r="D16" s="1">
        <f t="shared" si="0"/>
        <v>1</v>
      </c>
    </row>
    <row r="17" spans="1:4" ht="15.75" thickBot="1" x14ac:dyDescent="0.3">
      <c r="A17" s="2" t="s">
        <v>26</v>
      </c>
      <c r="B17" s="1">
        <v>1</v>
      </c>
      <c r="C17" s="1">
        <v>1</v>
      </c>
      <c r="D17" s="1">
        <f t="shared" si="0"/>
        <v>2</v>
      </c>
    </row>
    <row r="18" spans="1:4" ht="15.75" thickBot="1" x14ac:dyDescent="0.3">
      <c r="A18" s="2" t="s">
        <v>25</v>
      </c>
      <c r="B18" s="1"/>
      <c r="C18" s="1">
        <v>1</v>
      </c>
      <c r="D18" s="1">
        <f t="shared" si="0"/>
        <v>1</v>
      </c>
    </row>
    <row r="19" spans="1:4" ht="15.75" thickBot="1" x14ac:dyDescent="0.3">
      <c r="A19" s="2" t="s">
        <v>24</v>
      </c>
      <c r="B19" s="1">
        <v>1</v>
      </c>
      <c r="C19" s="1">
        <v>0</v>
      </c>
      <c r="D19" s="1">
        <f t="shared" si="0"/>
        <v>1</v>
      </c>
    </row>
    <row r="20" spans="1:4" ht="15.75" thickBot="1" x14ac:dyDescent="0.3">
      <c r="A20" s="2" t="s">
        <v>23</v>
      </c>
      <c r="B20" s="1">
        <v>0</v>
      </c>
      <c r="C20" s="1">
        <v>3</v>
      </c>
      <c r="D20" s="1">
        <f t="shared" si="0"/>
        <v>3</v>
      </c>
    </row>
    <row r="21" spans="1:4" ht="15.75" thickBot="1" x14ac:dyDescent="0.3">
      <c r="A21" s="2" t="s">
        <v>22</v>
      </c>
      <c r="B21" s="1">
        <v>1</v>
      </c>
      <c r="C21" s="1">
        <v>0</v>
      </c>
      <c r="D21" s="1">
        <f t="shared" si="0"/>
        <v>1</v>
      </c>
    </row>
    <row r="22" spans="1:4" ht="15.75" thickBot="1" x14ac:dyDescent="0.3">
      <c r="A22" s="2" t="s">
        <v>21</v>
      </c>
      <c r="B22" s="1">
        <v>0</v>
      </c>
      <c r="C22" s="1">
        <v>3</v>
      </c>
      <c r="D22" s="1">
        <f t="shared" si="0"/>
        <v>3</v>
      </c>
    </row>
    <row r="23" spans="1:4" ht="15.75" thickBot="1" x14ac:dyDescent="0.3">
      <c r="A23" s="2" t="s">
        <v>20</v>
      </c>
      <c r="B23" s="1">
        <v>1</v>
      </c>
      <c r="C23" s="1">
        <v>0</v>
      </c>
      <c r="D23" s="1">
        <f t="shared" si="0"/>
        <v>1</v>
      </c>
    </row>
    <row r="24" spans="1:4" ht="15.75" thickBot="1" x14ac:dyDescent="0.3">
      <c r="A24" s="2" t="s">
        <v>19</v>
      </c>
      <c r="B24" s="1">
        <v>0</v>
      </c>
      <c r="C24" s="1">
        <v>1</v>
      </c>
      <c r="D24" s="1">
        <f t="shared" si="0"/>
        <v>1</v>
      </c>
    </row>
    <row r="25" spans="1:4" ht="15.75" thickBot="1" x14ac:dyDescent="0.3">
      <c r="A25" s="2" t="s">
        <v>18</v>
      </c>
      <c r="B25" s="1">
        <v>0</v>
      </c>
      <c r="C25" s="1">
        <v>1</v>
      </c>
      <c r="D25" s="1">
        <f t="shared" si="0"/>
        <v>1</v>
      </c>
    </row>
    <row r="26" spans="1:4" ht="15.75" thickBot="1" x14ac:dyDescent="0.3">
      <c r="A26" s="2" t="s">
        <v>17</v>
      </c>
      <c r="B26" s="1">
        <v>0</v>
      </c>
      <c r="C26" s="1">
        <v>1</v>
      </c>
      <c r="D26" s="1">
        <f t="shared" si="0"/>
        <v>1</v>
      </c>
    </row>
    <row r="27" spans="1:4" ht="15.75" thickBot="1" x14ac:dyDescent="0.3">
      <c r="A27" s="2" t="s">
        <v>16</v>
      </c>
      <c r="B27" s="1">
        <v>3</v>
      </c>
      <c r="C27" s="1">
        <v>2</v>
      </c>
      <c r="D27" s="1">
        <f t="shared" si="0"/>
        <v>5</v>
      </c>
    </row>
    <row r="28" spans="1:4" ht="15.75" thickBot="1" x14ac:dyDescent="0.3">
      <c r="A28" s="2" t="s">
        <v>15</v>
      </c>
      <c r="B28" s="1">
        <v>0</v>
      </c>
      <c r="C28" s="1">
        <v>1</v>
      </c>
      <c r="D28" s="1">
        <f t="shared" si="0"/>
        <v>1</v>
      </c>
    </row>
    <row r="29" spans="1:4" ht="15.75" thickBot="1" x14ac:dyDescent="0.3">
      <c r="A29" s="2" t="s">
        <v>14</v>
      </c>
      <c r="B29" s="1">
        <v>0</v>
      </c>
      <c r="C29" s="1">
        <v>1</v>
      </c>
      <c r="D29" s="1">
        <f t="shared" si="0"/>
        <v>1</v>
      </c>
    </row>
    <row r="30" spans="1:4" ht="15.75" thickBot="1" x14ac:dyDescent="0.3">
      <c r="A30" s="2" t="s">
        <v>13</v>
      </c>
      <c r="B30" s="1">
        <v>1</v>
      </c>
      <c r="C30" s="1">
        <v>0</v>
      </c>
      <c r="D30" s="1">
        <f t="shared" si="0"/>
        <v>1</v>
      </c>
    </row>
    <row r="31" spans="1:4" ht="15.75" thickBot="1" x14ac:dyDescent="0.3">
      <c r="A31" s="2" t="s">
        <v>12</v>
      </c>
      <c r="B31" s="1">
        <v>0</v>
      </c>
      <c r="C31" s="1">
        <v>1</v>
      </c>
      <c r="D31" s="1">
        <f t="shared" si="0"/>
        <v>1</v>
      </c>
    </row>
    <row r="32" spans="1:4" ht="15.75" thickBot="1" x14ac:dyDescent="0.3">
      <c r="A32" s="2" t="s">
        <v>11</v>
      </c>
      <c r="B32" s="1">
        <v>1</v>
      </c>
      <c r="C32" s="1">
        <v>0</v>
      </c>
      <c r="D32" s="1">
        <f t="shared" si="0"/>
        <v>1</v>
      </c>
    </row>
    <row r="33" spans="1:4" ht="15.75" thickBot="1" x14ac:dyDescent="0.3">
      <c r="A33" s="2" t="s">
        <v>10</v>
      </c>
      <c r="B33" s="1">
        <v>0</v>
      </c>
      <c r="C33" s="1">
        <v>1</v>
      </c>
      <c r="D33" s="1">
        <f t="shared" si="0"/>
        <v>1</v>
      </c>
    </row>
    <row r="34" spans="1:4" ht="15.75" thickBot="1" x14ac:dyDescent="0.3">
      <c r="A34" s="2" t="s">
        <v>9</v>
      </c>
      <c r="B34" s="1">
        <v>0</v>
      </c>
      <c r="C34" s="1">
        <v>1</v>
      </c>
      <c r="D34" s="1">
        <f t="shared" si="0"/>
        <v>1</v>
      </c>
    </row>
    <row r="35" spans="1:4" ht="15.75" thickBot="1" x14ac:dyDescent="0.3">
      <c r="A35" s="2" t="s">
        <v>8</v>
      </c>
      <c r="B35" s="1">
        <v>1</v>
      </c>
      <c r="C35" s="1">
        <v>0</v>
      </c>
      <c r="D35" s="1">
        <f t="shared" si="0"/>
        <v>1</v>
      </c>
    </row>
    <row r="36" spans="1:4" ht="15.75" thickBot="1" x14ac:dyDescent="0.3">
      <c r="A36" s="2" t="s">
        <v>7</v>
      </c>
      <c r="B36" s="1">
        <v>0</v>
      </c>
      <c r="C36" s="1">
        <v>2</v>
      </c>
      <c r="D36" s="1">
        <f t="shared" si="0"/>
        <v>2</v>
      </c>
    </row>
    <row r="37" spans="1:4" ht="15.75" thickBot="1" x14ac:dyDescent="0.3">
      <c r="A37" s="2" t="s">
        <v>6</v>
      </c>
      <c r="B37" s="1">
        <v>1</v>
      </c>
      <c r="C37" s="1">
        <v>0</v>
      </c>
      <c r="D37" s="1">
        <f t="shared" si="0"/>
        <v>1</v>
      </c>
    </row>
    <row r="38" spans="1:4" ht="15.75" thickBot="1" x14ac:dyDescent="0.3">
      <c r="A38" s="2" t="s">
        <v>5</v>
      </c>
      <c r="B38" s="1">
        <v>0</v>
      </c>
      <c r="C38" s="1">
        <v>1</v>
      </c>
      <c r="D38" s="1">
        <f t="shared" si="0"/>
        <v>1</v>
      </c>
    </row>
    <row r="39" spans="1:4" ht="15.75" thickBot="1" x14ac:dyDescent="0.3">
      <c r="A39" s="2" t="s">
        <v>4</v>
      </c>
      <c r="B39" s="1">
        <v>1</v>
      </c>
      <c r="C39" s="1">
        <v>0</v>
      </c>
      <c r="D39" s="1">
        <f t="shared" si="0"/>
        <v>1</v>
      </c>
    </row>
    <row r="40" spans="1:4" ht="15.75" thickBot="1" x14ac:dyDescent="0.3">
      <c r="A40" s="2" t="s">
        <v>3</v>
      </c>
      <c r="B40" s="1">
        <v>0</v>
      </c>
      <c r="C40" s="1">
        <v>1</v>
      </c>
      <c r="D40" s="1">
        <f t="shared" si="0"/>
        <v>1</v>
      </c>
    </row>
    <row r="41" spans="1:4" ht="15.75" thickBot="1" x14ac:dyDescent="0.3">
      <c r="A41" s="2" t="s">
        <v>2</v>
      </c>
      <c r="B41" s="1">
        <v>0</v>
      </c>
      <c r="C41" s="1">
        <v>1</v>
      </c>
      <c r="D41" s="1">
        <f t="shared" si="0"/>
        <v>1</v>
      </c>
    </row>
    <row r="42" spans="1:4" ht="15.75" thickBot="1" x14ac:dyDescent="0.3">
      <c r="A42" s="2" t="s">
        <v>1</v>
      </c>
      <c r="B42" s="1">
        <v>0</v>
      </c>
      <c r="C42" s="1">
        <v>1</v>
      </c>
      <c r="D42" s="1">
        <f t="shared" si="0"/>
        <v>1</v>
      </c>
    </row>
    <row r="43" spans="1:4" ht="15.75" thickBot="1" x14ac:dyDescent="0.3">
      <c r="A43" s="2" t="s">
        <v>0</v>
      </c>
      <c r="B43" s="1">
        <f>SUM(B5:B42)</f>
        <v>22</v>
      </c>
      <c r="C43" s="1">
        <f>SUM(C5:C42)</f>
        <v>37</v>
      </c>
      <c r="D43" s="1">
        <f t="shared" si="0"/>
        <v>59</v>
      </c>
    </row>
    <row r="45" spans="1:4" x14ac:dyDescent="0.25">
      <c r="A45" s="24" t="s">
        <v>96</v>
      </c>
    </row>
    <row r="46" spans="1:4" x14ac:dyDescent="0.25">
      <c r="A46" s="24" t="s">
        <v>97</v>
      </c>
    </row>
  </sheetData>
  <mergeCells count="1">
    <mergeCell ref="A3:A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N29" sqref="N29"/>
    </sheetView>
  </sheetViews>
  <sheetFormatPr defaultRowHeight="12.75" x14ac:dyDescent="0.2"/>
  <cols>
    <col min="1" max="16384" width="9.140625" style="25"/>
  </cols>
  <sheetData>
    <row r="1" spans="1:8" x14ac:dyDescent="0.2">
      <c r="A1" s="27" t="s">
        <v>108</v>
      </c>
    </row>
    <row r="3" spans="1:8" x14ac:dyDescent="0.2">
      <c r="B3" s="25" t="s">
        <v>106</v>
      </c>
      <c r="C3" s="25" t="s">
        <v>105</v>
      </c>
      <c r="D3" s="25" t="s">
        <v>107</v>
      </c>
      <c r="G3" s="25" t="s">
        <v>106</v>
      </c>
      <c r="H3" s="25" t="s">
        <v>105</v>
      </c>
    </row>
    <row r="4" spans="1:8" x14ac:dyDescent="0.2">
      <c r="A4" s="25" t="s">
        <v>104</v>
      </c>
      <c r="B4" s="25">
        <v>22</v>
      </c>
      <c r="C4" s="25">
        <v>36</v>
      </c>
      <c r="D4" s="25">
        <f t="shared" ref="D4:D10" si="0">SUM(B4:C4)</f>
        <v>58</v>
      </c>
      <c r="F4" s="25" t="s">
        <v>103</v>
      </c>
      <c r="G4" s="26">
        <f t="shared" ref="G4:G9" si="1">SUM(B4*100)/157</f>
        <v>14.012738853503185</v>
      </c>
      <c r="H4" s="26">
        <f t="shared" ref="H4:H9" si="2">SUM(C4*100)/129</f>
        <v>27.906976744186046</v>
      </c>
    </row>
    <row r="5" spans="1:8" x14ac:dyDescent="0.2">
      <c r="A5" s="25" t="s">
        <v>102</v>
      </c>
      <c r="B5" s="25">
        <v>68</v>
      </c>
      <c r="C5" s="25">
        <v>45</v>
      </c>
      <c r="D5" s="25">
        <f t="shared" si="0"/>
        <v>113</v>
      </c>
      <c r="F5" s="25" t="s">
        <v>102</v>
      </c>
      <c r="G5" s="26">
        <f t="shared" si="1"/>
        <v>43.312101910828027</v>
      </c>
      <c r="H5" s="26">
        <f t="shared" si="2"/>
        <v>34.883720930232556</v>
      </c>
    </row>
    <row r="6" spans="1:8" x14ac:dyDescent="0.2">
      <c r="A6" s="25" t="s">
        <v>101</v>
      </c>
      <c r="B6" s="25">
        <v>2</v>
      </c>
      <c r="C6" s="25">
        <v>3</v>
      </c>
      <c r="D6" s="25">
        <f t="shared" si="0"/>
        <v>5</v>
      </c>
      <c r="F6" s="25" t="s">
        <v>101</v>
      </c>
      <c r="G6" s="26">
        <f t="shared" si="1"/>
        <v>1.2738853503184713</v>
      </c>
      <c r="H6" s="26">
        <f t="shared" si="2"/>
        <v>2.3255813953488373</v>
      </c>
    </row>
    <row r="7" spans="1:8" x14ac:dyDescent="0.2">
      <c r="A7" s="25" t="s">
        <v>100</v>
      </c>
      <c r="C7" s="25">
        <v>7</v>
      </c>
      <c r="D7" s="25">
        <f t="shared" si="0"/>
        <v>7</v>
      </c>
      <c r="F7" s="25" t="s">
        <v>100</v>
      </c>
      <c r="G7" s="26">
        <f t="shared" si="1"/>
        <v>0</v>
      </c>
      <c r="H7" s="26">
        <f t="shared" si="2"/>
        <v>5.4263565891472867</v>
      </c>
    </row>
    <row r="8" spans="1:8" x14ac:dyDescent="0.2">
      <c r="A8" s="25" t="s">
        <v>86</v>
      </c>
      <c r="B8" s="25">
        <v>32</v>
      </c>
      <c r="C8" s="25">
        <v>28</v>
      </c>
      <c r="D8" s="25">
        <f t="shared" si="0"/>
        <v>60</v>
      </c>
      <c r="F8" s="25" t="s">
        <v>86</v>
      </c>
      <c r="G8" s="26">
        <f t="shared" si="1"/>
        <v>20.38216560509554</v>
      </c>
      <c r="H8" s="26">
        <f t="shared" si="2"/>
        <v>21.705426356589147</v>
      </c>
    </row>
    <row r="9" spans="1:8" x14ac:dyDescent="0.2">
      <c r="A9" s="25" t="s">
        <v>99</v>
      </c>
      <c r="B9" s="25">
        <v>33</v>
      </c>
      <c r="C9" s="25">
        <v>10</v>
      </c>
      <c r="D9" s="25">
        <f t="shared" si="0"/>
        <v>43</v>
      </c>
      <c r="F9" s="25" t="s">
        <v>99</v>
      </c>
      <c r="G9" s="26">
        <f t="shared" si="1"/>
        <v>21.019108280254777</v>
      </c>
      <c r="H9" s="26">
        <f t="shared" si="2"/>
        <v>7.7519379844961236</v>
      </c>
    </row>
    <row r="10" spans="1:8" x14ac:dyDescent="0.2">
      <c r="B10" s="25">
        <f>SUM(B4:B9)</f>
        <v>157</v>
      </c>
      <c r="C10" s="25">
        <f>SUM(C4:C9)</f>
        <v>129</v>
      </c>
      <c r="D10" s="25">
        <f t="shared" si="0"/>
        <v>286</v>
      </c>
    </row>
  </sheetData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0"/>
  <sheetViews>
    <sheetView tabSelected="1" zoomScale="78" zoomScaleNormal="78" workbookViewId="0">
      <selection activeCell="J20" sqref="J20"/>
    </sheetView>
  </sheetViews>
  <sheetFormatPr defaultRowHeight="15" x14ac:dyDescent="0.25"/>
  <cols>
    <col min="1" max="1" width="11.42578125" style="33" customWidth="1"/>
    <col min="2" max="2" width="11" style="33" customWidth="1"/>
    <col min="3" max="3" width="9.140625" style="33"/>
    <col min="4" max="4" width="8.42578125" style="33" customWidth="1"/>
    <col min="5" max="5" width="9.140625" style="33"/>
    <col min="6" max="6" width="7" style="33" customWidth="1"/>
    <col min="7" max="10" width="9.140625" style="33"/>
    <col min="11" max="11" width="7.42578125" style="33" customWidth="1"/>
    <col min="12" max="16384" width="9.140625" style="33"/>
  </cols>
  <sheetData>
    <row r="1" spans="1:256" x14ac:dyDescent="0.25">
      <c r="A1" s="57" t="s">
        <v>171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  <c r="IV1" s="52"/>
    </row>
    <row r="2" spans="1:256" x14ac:dyDescent="0.25">
      <c r="A2" s="56">
        <v>2014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  <c r="GE2" s="52"/>
      <c r="GF2" s="52"/>
      <c r="GG2" s="52"/>
      <c r="GH2" s="52"/>
      <c r="GI2" s="52"/>
      <c r="GJ2" s="52"/>
      <c r="GK2" s="52"/>
      <c r="GL2" s="52"/>
      <c r="GM2" s="52"/>
      <c r="GN2" s="52"/>
      <c r="GO2" s="52"/>
      <c r="GP2" s="52"/>
      <c r="GQ2" s="52"/>
      <c r="GR2" s="52"/>
      <c r="GS2" s="52"/>
      <c r="GT2" s="52"/>
      <c r="GU2" s="52"/>
      <c r="GV2" s="52"/>
      <c r="GW2" s="52"/>
      <c r="GX2" s="52"/>
      <c r="GY2" s="52"/>
      <c r="GZ2" s="52"/>
      <c r="HA2" s="52"/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2"/>
      <c r="HY2" s="52"/>
      <c r="HZ2" s="52"/>
      <c r="IA2" s="52"/>
      <c r="IB2" s="52"/>
      <c r="IC2" s="52"/>
      <c r="ID2" s="52"/>
      <c r="IE2" s="52"/>
      <c r="IF2" s="52"/>
      <c r="IG2" s="52"/>
      <c r="IH2" s="52"/>
      <c r="II2" s="52"/>
      <c r="IJ2" s="52"/>
      <c r="IK2" s="52"/>
      <c r="IL2" s="52"/>
      <c r="IM2" s="52"/>
      <c r="IN2" s="52"/>
      <c r="IO2" s="52"/>
      <c r="IP2" s="52"/>
      <c r="IQ2" s="52"/>
      <c r="IR2" s="52"/>
      <c r="IS2" s="52"/>
      <c r="IT2" s="52"/>
      <c r="IU2" s="52"/>
      <c r="IV2" s="52"/>
    </row>
    <row r="3" spans="1:256" x14ac:dyDescent="0.25">
      <c r="A3" s="55"/>
      <c r="B3" s="55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3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  <c r="IN3" s="52"/>
      <c r="IO3" s="52"/>
      <c r="IP3" s="52"/>
      <c r="IQ3" s="52"/>
      <c r="IR3" s="52"/>
      <c r="IS3" s="52"/>
      <c r="IT3" s="52"/>
      <c r="IU3" s="52"/>
      <c r="IV3" s="52"/>
    </row>
    <row r="4" spans="1:256" x14ac:dyDescent="0.25">
      <c r="A4" s="51"/>
      <c r="B4" s="50"/>
      <c r="C4" s="47" t="s">
        <v>170</v>
      </c>
      <c r="D4" s="46"/>
      <c r="E4" s="46"/>
      <c r="F4" s="47" t="s">
        <v>169</v>
      </c>
      <c r="G4" s="46"/>
      <c r="H4" s="47" t="s">
        <v>168</v>
      </c>
      <c r="I4" s="47" t="s">
        <v>167</v>
      </c>
      <c r="J4" s="47"/>
      <c r="K4" s="47"/>
      <c r="L4" s="46"/>
      <c r="M4" s="47" t="s">
        <v>166</v>
      </c>
      <c r="N4" s="47" t="s">
        <v>165</v>
      </c>
      <c r="O4" s="47"/>
      <c r="P4" s="45" t="s">
        <v>164</v>
      </c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</row>
    <row r="5" spans="1:256" ht="45" x14ac:dyDescent="0.25">
      <c r="A5" s="49"/>
      <c r="B5" s="48" t="s">
        <v>163</v>
      </c>
      <c r="C5" s="47"/>
      <c r="D5" s="46" t="s">
        <v>162</v>
      </c>
      <c r="E5" s="46" t="s">
        <v>161</v>
      </c>
      <c r="F5" s="47"/>
      <c r="G5" s="46" t="s">
        <v>160</v>
      </c>
      <c r="H5" s="47"/>
      <c r="I5" s="46" t="s">
        <v>159</v>
      </c>
      <c r="J5" s="46" t="s">
        <v>158</v>
      </c>
      <c r="K5" s="46" t="s">
        <v>157</v>
      </c>
      <c r="L5" s="46" t="s">
        <v>156</v>
      </c>
      <c r="M5" s="47"/>
      <c r="N5" s="46" t="s">
        <v>155</v>
      </c>
      <c r="O5" s="46" t="s">
        <v>154</v>
      </c>
      <c r="P5" s="45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x14ac:dyDescent="0.25">
      <c r="A6" s="44"/>
      <c r="B6" s="44"/>
      <c r="C6" s="43" t="s">
        <v>153</v>
      </c>
      <c r="D6" s="43"/>
      <c r="E6" s="43"/>
      <c r="F6" s="43">
        <v>2</v>
      </c>
      <c r="G6" s="43"/>
      <c r="H6" s="43">
        <v>3</v>
      </c>
      <c r="I6" s="43">
        <v>4</v>
      </c>
      <c r="J6" s="43"/>
      <c r="K6" s="43">
        <v>5</v>
      </c>
      <c r="L6" s="43"/>
      <c r="M6" s="43">
        <v>6</v>
      </c>
      <c r="N6" s="43">
        <v>7</v>
      </c>
      <c r="O6" s="43">
        <v>8</v>
      </c>
      <c r="P6" s="42">
        <v>9</v>
      </c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</row>
    <row r="7" spans="1:256" ht="30" x14ac:dyDescent="0.25">
      <c r="A7" s="40" t="s">
        <v>152</v>
      </c>
      <c r="B7" s="39">
        <f>SUM(C7+F7)</f>
        <v>39716</v>
      </c>
      <c r="C7" s="38">
        <v>39566</v>
      </c>
      <c r="D7" s="38">
        <f>SUM(F7+K7)</f>
        <v>272</v>
      </c>
      <c r="E7" s="34">
        <f>SUM(D7*1000)/B7</f>
        <v>6.8486252391983076</v>
      </c>
      <c r="F7" s="38">
        <v>150</v>
      </c>
      <c r="G7" s="34">
        <f>SUM(F7*1000/B7)</f>
        <v>3.7768153892637728</v>
      </c>
      <c r="H7" s="38">
        <v>50839</v>
      </c>
      <c r="I7" s="38">
        <v>199</v>
      </c>
      <c r="J7" s="34">
        <f>SUM(I7*1000)/C7</f>
        <v>5.0295708436536417</v>
      </c>
      <c r="K7" s="38">
        <v>122</v>
      </c>
      <c r="L7" s="34">
        <f>SUM(K7*1000/C7)</f>
        <v>3.0834554920891675</v>
      </c>
      <c r="M7" s="38">
        <v>-11273</v>
      </c>
      <c r="N7" s="37">
        <v>19501</v>
      </c>
      <c r="O7" s="37">
        <v>6570</v>
      </c>
      <c r="P7" s="36" t="s">
        <v>151</v>
      </c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</row>
    <row r="8" spans="1:256" x14ac:dyDescent="0.25">
      <c r="A8" s="40"/>
      <c r="B8" s="39">
        <f>SUM(C8+F8)</f>
        <v>0</v>
      </c>
      <c r="C8" s="38"/>
      <c r="D8" s="38">
        <f>SUM(F8+K8)</f>
        <v>0</v>
      </c>
      <c r="E8" s="34"/>
      <c r="F8" s="38"/>
      <c r="G8" s="34"/>
      <c r="H8" s="38"/>
      <c r="I8" s="38"/>
      <c r="J8" s="34"/>
      <c r="K8" s="38"/>
      <c r="L8" s="34"/>
      <c r="M8" s="38"/>
      <c r="N8" s="37"/>
      <c r="O8" s="37"/>
      <c r="P8" s="36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</row>
    <row r="9" spans="1:256" ht="30" x14ac:dyDescent="0.25">
      <c r="A9" s="40" t="s">
        <v>150</v>
      </c>
      <c r="B9" s="39">
        <f>SUM(C9+F9)</f>
        <v>2943</v>
      </c>
      <c r="C9" s="38">
        <v>2930</v>
      </c>
      <c r="D9" s="38">
        <f>SUM(F9+K9)</f>
        <v>27</v>
      </c>
      <c r="E9" s="34">
        <f>SUM(D9*1000)/B9</f>
        <v>9.1743119266055047</v>
      </c>
      <c r="F9" s="38">
        <v>13</v>
      </c>
      <c r="G9" s="34">
        <f>SUM(F9*1000/B9)</f>
        <v>4.4172612979952426</v>
      </c>
      <c r="H9" s="38">
        <v>3412</v>
      </c>
      <c r="I9" s="38">
        <v>17</v>
      </c>
      <c r="J9" s="34">
        <f>SUM(I9*1000)/C9</f>
        <v>5.802047781569966</v>
      </c>
      <c r="K9" s="38">
        <v>14</v>
      </c>
      <c r="L9" s="34">
        <f>SUM(K9*1000/C9)</f>
        <v>4.7781569965870307</v>
      </c>
      <c r="M9" s="38">
        <v>-482</v>
      </c>
      <c r="N9" s="37">
        <v>1502</v>
      </c>
      <c r="O9" s="37">
        <v>433</v>
      </c>
      <c r="P9" s="36" t="s">
        <v>149</v>
      </c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</row>
    <row r="10" spans="1:256" ht="45" x14ac:dyDescent="0.25">
      <c r="A10" s="40" t="s">
        <v>148</v>
      </c>
      <c r="B10" s="39">
        <f>SUM(C10+F10)</f>
        <v>1157</v>
      </c>
      <c r="C10" s="38">
        <v>1153</v>
      </c>
      <c r="D10" s="38">
        <f>SUM(F10+K10)</f>
        <v>6</v>
      </c>
      <c r="E10" s="34">
        <f>SUM(D10*1000)/B10</f>
        <v>5.1858254105445116</v>
      </c>
      <c r="F10" s="38">
        <v>4</v>
      </c>
      <c r="G10" s="34">
        <f>SUM(F10*1000/B10)</f>
        <v>3.4572169403630078</v>
      </c>
      <c r="H10" s="38">
        <v>1868</v>
      </c>
      <c r="I10" s="38">
        <v>4</v>
      </c>
      <c r="J10" s="34">
        <f>SUM(I10*1000)/C10</f>
        <v>3.4692107545533393</v>
      </c>
      <c r="K10" s="38">
        <v>2</v>
      </c>
      <c r="L10" s="34">
        <f>SUM(K10*1000/C10)</f>
        <v>1.7346053772766696</v>
      </c>
      <c r="M10" s="38">
        <v>-715</v>
      </c>
      <c r="N10" s="37">
        <v>617</v>
      </c>
      <c r="O10" s="37">
        <v>163</v>
      </c>
      <c r="P10" s="36" t="s">
        <v>147</v>
      </c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</row>
    <row r="11" spans="1:256" ht="45" x14ac:dyDescent="0.25">
      <c r="A11" s="40" t="s">
        <v>146</v>
      </c>
      <c r="B11" s="39">
        <f>SUM(C11+F11)</f>
        <v>1408</v>
      </c>
      <c r="C11" s="38">
        <v>1403</v>
      </c>
      <c r="D11" s="38">
        <f>SUM(F11+K11)</f>
        <v>7</v>
      </c>
      <c r="E11" s="34">
        <f>SUM(D11*1000)/B11</f>
        <v>4.9715909090909092</v>
      </c>
      <c r="F11" s="38">
        <v>5</v>
      </c>
      <c r="G11" s="34">
        <f>SUM(F11*1000/B11)</f>
        <v>3.5511363636363638</v>
      </c>
      <c r="H11" s="38">
        <v>2475</v>
      </c>
      <c r="I11" s="38">
        <v>5</v>
      </c>
      <c r="J11" s="34">
        <f>SUM(I11*1000)/C11</f>
        <v>3.5637918745545258</v>
      </c>
      <c r="K11" s="38">
        <v>2</v>
      </c>
      <c r="L11" s="34">
        <f>SUM(K11*1000/C11)</f>
        <v>1.4255167498218104</v>
      </c>
      <c r="M11" s="38">
        <v>-1072</v>
      </c>
      <c r="N11" s="37">
        <v>725</v>
      </c>
      <c r="O11" s="37">
        <v>247</v>
      </c>
      <c r="P11" s="36" t="s">
        <v>145</v>
      </c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</row>
    <row r="12" spans="1:256" ht="30" x14ac:dyDescent="0.25">
      <c r="A12" s="40" t="s">
        <v>144</v>
      </c>
      <c r="B12" s="39">
        <f>SUM(C12+F12)</f>
        <v>1013</v>
      </c>
      <c r="C12" s="38">
        <v>1011</v>
      </c>
      <c r="D12" s="38">
        <f>SUM(F12+K12)</f>
        <v>9</v>
      </c>
      <c r="E12" s="34">
        <f>SUM(D12*1000)/B12</f>
        <v>8.8845014807502469</v>
      </c>
      <c r="F12" s="38">
        <v>2</v>
      </c>
      <c r="G12" s="34">
        <f>SUM(F12*1000/B12)</f>
        <v>1.9743336623889438</v>
      </c>
      <c r="H12" s="38">
        <v>2001</v>
      </c>
      <c r="I12" s="38">
        <v>7</v>
      </c>
      <c r="J12" s="34">
        <f>SUM(I12*1000)/C12</f>
        <v>6.9238377843719094</v>
      </c>
      <c r="K12" s="38">
        <v>7</v>
      </c>
      <c r="L12" s="34">
        <f>SUM(K12*1000/C12)</f>
        <v>6.9238377843719094</v>
      </c>
      <c r="M12" s="38">
        <v>-990</v>
      </c>
      <c r="N12" s="37">
        <v>517</v>
      </c>
      <c r="O12" s="37">
        <v>155</v>
      </c>
      <c r="P12" s="36" t="s">
        <v>143</v>
      </c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pans="1:256" ht="30" x14ac:dyDescent="0.25">
      <c r="A13" s="40" t="s">
        <v>142</v>
      </c>
      <c r="B13" s="39">
        <f>SUM(C13+F13)</f>
        <v>1467</v>
      </c>
      <c r="C13" s="38">
        <v>1459</v>
      </c>
      <c r="D13" s="38">
        <f>SUM(F13+K13)</f>
        <v>11</v>
      </c>
      <c r="E13" s="34">
        <f>SUM(D13*1000)/B13</f>
        <v>7.4982958418541239</v>
      </c>
      <c r="F13" s="38">
        <v>8</v>
      </c>
      <c r="G13" s="34">
        <f>SUM(F13*1000/B13)</f>
        <v>5.4533060668029991</v>
      </c>
      <c r="H13" s="38">
        <v>2094</v>
      </c>
      <c r="I13" s="38">
        <v>5</v>
      </c>
      <c r="J13" s="34">
        <f>SUM(I13*1000)/C13</f>
        <v>3.4270047978067169</v>
      </c>
      <c r="K13" s="38">
        <v>3</v>
      </c>
      <c r="L13" s="34">
        <f>SUM(K13*1000/C13)</f>
        <v>2.0562028786840303</v>
      </c>
      <c r="M13" s="38">
        <v>-635</v>
      </c>
      <c r="N13" s="37">
        <v>695</v>
      </c>
      <c r="O13" s="37">
        <v>189</v>
      </c>
      <c r="P13" s="36" t="s">
        <v>141</v>
      </c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</row>
    <row r="14" spans="1:256" ht="45" x14ac:dyDescent="0.25">
      <c r="A14" s="40" t="s">
        <v>140</v>
      </c>
      <c r="B14" s="39">
        <f>SUM(C14+F14)</f>
        <v>1065</v>
      </c>
      <c r="C14" s="38">
        <v>1059</v>
      </c>
      <c r="D14" s="38">
        <f>SUM(F14+K14)</f>
        <v>11</v>
      </c>
      <c r="E14" s="34">
        <f>SUM(D14*1000)/B14</f>
        <v>10.328638497652582</v>
      </c>
      <c r="F14" s="38">
        <v>6</v>
      </c>
      <c r="G14" s="34">
        <f>SUM(F14*1000/B14)</f>
        <v>5.6338028169014081</v>
      </c>
      <c r="H14" s="38">
        <v>1573</v>
      </c>
      <c r="I14" s="38">
        <v>9</v>
      </c>
      <c r="J14" s="34">
        <f>SUM(I14*1000)/C14</f>
        <v>8.4985835694050991</v>
      </c>
      <c r="K14" s="38">
        <v>5</v>
      </c>
      <c r="L14" s="34">
        <f>SUM(K14*1000/C14)</f>
        <v>4.7214353163361658</v>
      </c>
      <c r="M14" s="38">
        <v>-514</v>
      </c>
      <c r="N14" s="37">
        <v>486</v>
      </c>
      <c r="O14" s="37">
        <v>164</v>
      </c>
      <c r="P14" s="36" t="s">
        <v>139</v>
      </c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</row>
    <row r="15" spans="1:256" ht="45" x14ac:dyDescent="0.25">
      <c r="A15" s="40" t="s">
        <v>138</v>
      </c>
      <c r="B15" s="39">
        <f>SUM(C15+F15)</f>
        <v>1044</v>
      </c>
      <c r="C15" s="38">
        <v>1040</v>
      </c>
      <c r="D15" s="38">
        <f>SUM(F15+K15)</f>
        <v>7</v>
      </c>
      <c r="E15" s="34">
        <f>SUM(D15*1000)/B15</f>
        <v>6.7049808429118771</v>
      </c>
      <c r="F15" s="38">
        <v>4</v>
      </c>
      <c r="G15" s="34">
        <f>SUM(F15*1000/B15)</f>
        <v>3.8314176245210727</v>
      </c>
      <c r="H15" s="38">
        <v>1648</v>
      </c>
      <c r="I15" s="38">
        <v>7</v>
      </c>
      <c r="J15" s="34">
        <f>SUM(I15*1000)/C15</f>
        <v>6.7307692307692308</v>
      </c>
      <c r="K15" s="38">
        <v>3</v>
      </c>
      <c r="L15" s="34">
        <f>SUM(K15*1000/C15)</f>
        <v>2.8846153846153846</v>
      </c>
      <c r="M15" s="38">
        <v>-608</v>
      </c>
      <c r="N15" s="37">
        <v>519</v>
      </c>
      <c r="O15" s="37">
        <v>163</v>
      </c>
      <c r="P15" s="36" t="s">
        <v>137</v>
      </c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</row>
    <row r="16" spans="1:256" ht="45" x14ac:dyDescent="0.25">
      <c r="A16" s="40" t="s">
        <v>136</v>
      </c>
      <c r="B16" s="39">
        <f>SUM(C16+F16)</f>
        <v>2376</v>
      </c>
      <c r="C16" s="38">
        <v>2370</v>
      </c>
      <c r="D16" s="38">
        <f>SUM(F16+K16)</f>
        <v>11</v>
      </c>
      <c r="E16" s="34">
        <f>SUM(D16*1000)/B16</f>
        <v>4.6296296296296298</v>
      </c>
      <c r="F16" s="38">
        <v>6</v>
      </c>
      <c r="G16" s="34">
        <f>SUM(F16*1000/B16)</f>
        <v>2.5252525252525251</v>
      </c>
      <c r="H16" s="38">
        <v>3530</v>
      </c>
      <c r="I16" s="38">
        <v>11</v>
      </c>
      <c r="J16" s="34">
        <f>SUM(I16*1000)/C16</f>
        <v>4.6413502109704643</v>
      </c>
      <c r="K16" s="38">
        <v>5</v>
      </c>
      <c r="L16" s="34">
        <f>SUM(K16*1000/C16)</f>
        <v>2.109704641350211</v>
      </c>
      <c r="M16" s="38">
        <v>-1160</v>
      </c>
      <c r="N16" s="37">
        <v>1218</v>
      </c>
      <c r="O16" s="37">
        <v>616</v>
      </c>
      <c r="P16" s="36" t="s">
        <v>135</v>
      </c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</row>
    <row r="17" spans="1:256" ht="45" x14ac:dyDescent="0.25">
      <c r="A17" s="40" t="s">
        <v>134</v>
      </c>
      <c r="B17" s="39">
        <f>SUM(C17+F17)</f>
        <v>377</v>
      </c>
      <c r="C17" s="38">
        <v>377</v>
      </c>
      <c r="D17" s="38">
        <f>SUM(F17+K17)</f>
        <v>3</v>
      </c>
      <c r="E17" s="34">
        <f>SUM(D17*1000)/B17</f>
        <v>7.9575596816976129</v>
      </c>
      <c r="F17" s="38">
        <v>0</v>
      </c>
      <c r="G17" s="34">
        <f>SUM(F17*1000/B17)</f>
        <v>0</v>
      </c>
      <c r="H17" s="38">
        <v>899</v>
      </c>
      <c r="I17" s="38">
        <v>3</v>
      </c>
      <c r="J17" s="34">
        <f>SUM(I17*1000)/C17</f>
        <v>7.9575596816976129</v>
      </c>
      <c r="K17" s="38">
        <v>3</v>
      </c>
      <c r="L17" s="34">
        <f>SUM(K17*1000/C17)</f>
        <v>7.9575596816976129</v>
      </c>
      <c r="M17" s="38">
        <v>-522</v>
      </c>
      <c r="N17" s="37">
        <v>228</v>
      </c>
      <c r="O17" s="37">
        <v>65</v>
      </c>
      <c r="P17" s="36" t="s">
        <v>133</v>
      </c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</row>
    <row r="18" spans="1:256" ht="45" x14ac:dyDescent="0.25">
      <c r="A18" s="40" t="s">
        <v>132</v>
      </c>
      <c r="B18" s="39">
        <f>SUM(C18+F18)</f>
        <v>744</v>
      </c>
      <c r="C18" s="38">
        <v>737</v>
      </c>
      <c r="D18" s="38">
        <f>SUM(F18+K18)</f>
        <v>8</v>
      </c>
      <c r="E18" s="34">
        <f>SUM(D18*1000)/B18</f>
        <v>10.75268817204301</v>
      </c>
      <c r="F18" s="38">
        <v>7</v>
      </c>
      <c r="G18" s="34">
        <f>SUM(F18*1000/B18)</f>
        <v>9.408602150537634</v>
      </c>
      <c r="H18" s="38">
        <v>1145</v>
      </c>
      <c r="I18" s="38">
        <v>3</v>
      </c>
      <c r="J18" s="34">
        <f>SUM(I18*1000)/C18</f>
        <v>4.0705563093622796</v>
      </c>
      <c r="K18" s="38">
        <v>1</v>
      </c>
      <c r="L18" s="34">
        <f>SUM(K18*1000/C18)</f>
        <v>1.3568521031207599</v>
      </c>
      <c r="M18" s="38">
        <v>-408</v>
      </c>
      <c r="N18" s="37">
        <v>411</v>
      </c>
      <c r="O18" s="37">
        <v>127</v>
      </c>
      <c r="P18" s="36" t="s">
        <v>131</v>
      </c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</row>
    <row r="19" spans="1:256" ht="45" x14ac:dyDescent="0.25">
      <c r="A19" s="40" t="s">
        <v>130</v>
      </c>
      <c r="B19" s="39">
        <f>SUM(C19+F19)</f>
        <v>694</v>
      </c>
      <c r="C19" s="38">
        <v>692</v>
      </c>
      <c r="D19" s="38">
        <f>SUM(F19+K19)</f>
        <v>2</v>
      </c>
      <c r="E19" s="34">
        <f>SUM(D19*1000)/B19</f>
        <v>2.8818443804034581</v>
      </c>
      <c r="F19" s="38">
        <v>2</v>
      </c>
      <c r="G19" s="34">
        <f>SUM(F19*1000/B19)</f>
        <v>2.8818443804034581</v>
      </c>
      <c r="H19" s="38">
        <v>986</v>
      </c>
      <c r="I19" s="38">
        <v>0</v>
      </c>
      <c r="J19" s="34">
        <f>SUM(I19*1000)/C19</f>
        <v>0</v>
      </c>
      <c r="K19" s="38">
        <v>0</v>
      </c>
      <c r="L19" s="34">
        <f>SUM(K19*1000/C19)</f>
        <v>0</v>
      </c>
      <c r="M19" s="38">
        <v>-294</v>
      </c>
      <c r="N19" s="37">
        <v>396</v>
      </c>
      <c r="O19" s="37">
        <v>100</v>
      </c>
      <c r="P19" s="36" t="s">
        <v>129</v>
      </c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</row>
    <row r="20" spans="1:256" ht="45" x14ac:dyDescent="0.25">
      <c r="A20" s="40" t="s">
        <v>128</v>
      </c>
      <c r="B20" s="39">
        <f>SUM(C20+F20)</f>
        <v>1415</v>
      </c>
      <c r="C20" s="38">
        <v>1412</v>
      </c>
      <c r="D20" s="38">
        <f>SUM(F20+K20)</f>
        <v>9</v>
      </c>
      <c r="E20" s="34">
        <f>SUM(D20*1000)/B20</f>
        <v>6.3604240282685511</v>
      </c>
      <c r="F20" s="38">
        <v>3</v>
      </c>
      <c r="G20" s="34">
        <f>SUM(F20*1000/B20)</f>
        <v>2.1201413427561837</v>
      </c>
      <c r="H20" s="38">
        <v>1957</v>
      </c>
      <c r="I20" s="38">
        <v>6</v>
      </c>
      <c r="J20" s="34">
        <f>SUM(I20*1000)/C20</f>
        <v>4.2492917847025495</v>
      </c>
      <c r="K20" s="38">
        <v>6</v>
      </c>
      <c r="L20" s="34">
        <f>SUM(K20*1000/C20)</f>
        <v>4.2492917847025495</v>
      </c>
      <c r="M20" s="38">
        <v>-545</v>
      </c>
      <c r="N20" s="37">
        <v>831</v>
      </c>
      <c r="O20" s="37">
        <v>221</v>
      </c>
      <c r="P20" s="36" t="s">
        <v>127</v>
      </c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</row>
    <row r="21" spans="1:256" ht="30" x14ac:dyDescent="0.25">
      <c r="A21" s="40" t="s">
        <v>126</v>
      </c>
      <c r="B21" s="39">
        <f>SUM(C21+F21)</f>
        <v>1642</v>
      </c>
      <c r="C21" s="38">
        <v>1635</v>
      </c>
      <c r="D21" s="38">
        <f>SUM(F21+K21)</f>
        <v>7</v>
      </c>
      <c r="E21" s="34">
        <f>SUM(D21*1000)/B21</f>
        <v>4.2630937880633377</v>
      </c>
      <c r="F21" s="38">
        <v>7</v>
      </c>
      <c r="G21" s="34">
        <f>SUM(F21*1000/B21)</f>
        <v>4.2630937880633377</v>
      </c>
      <c r="H21" s="38">
        <v>1933</v>
      </c>
      <c r="I21" s="38">
        <v>5</v>
      </c>
      <c r="J21" s="34">
        <f>SUM(I21*1000)/C21</f>
        <v>3.0581039755351682</v>
      </c>
      <c r="K21" s="38">
        <v>0</v>
      </c>
      <c r="L21" s="34">
        <f>SUM(K21*1000/C21)</f>
        <v>0</v>
      </c>
      <c r="M21" s="38">
        <v>-298</v>
      </c>
      <c r="N21" s="37">
        <v>759</v>
      </c>
      <c r="O21" s="37">
        <v>271</v>
      </c>
      <c r="P21" s="36" t="s">
        <v>125</v>
      </c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</row>
    <row r="22" spans="1:256" ht="45" x14ac:dyDescent="0.25">
      <c r="A22" s="40" t="s">
        <v>124</v>
      </c>
      <c r="B22" s="39">
        <f>SUM(C22+F22)</f>
        <v>2697</v>
      </c>
      <c r="C22" s="38">
        <v>2685</v>
      </c>
      <c r="D22" s="38">
        <f>SUM(F22+K22)</f>
        <v>23</v>
      </c>
      <c r="E22" s="34">
        <f>SUM(D22*1000)/B22</f>
        <v>8.5279940674823873</v>
      </c>
      <c r="F22" s="38">
        <v>12</v>
      </c>
      <c r="G22" s="34">
        <f>SUM(F22*1000/B22)</f>
        <v>4.4493882091212456</v>
      </c>
      <c r="H22" s="38">
        <v>3945</v>
      </c>
      <c r="I22" s="38">
        <v>23</v>
      </c>
      <c r="J22" s="34">
        <f>SUM(I22*1000)/C22</f>
        <v>8.5661080074487899</v>
      </c>
      <c r="K22" s="38">
        <v>11</v>
      </c>
      <c r="L22" s="34">
        <f>SUM(K22*1000/C22)</f>
        <v>4.0968342644320295</v>
      </c>
      <c r="M22" s="38">
        <v>-1260</v>
      </c>
      <c r="N22" s="37">
        <v>1496</v>
      </c>
      <c r="O22" s="37">
        <v>521</v>
      </c>
      <c r="P22" s="36" t="s">
        <v>123</v>
      </c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</row>
    <row r="23" spans="1:256" ht="45" x14ac:dyDescent="0.25">
      <c r="A23" s="40" t="s">
        <v>122</v>
      </c>
      <c r="B23" s="39">
        <f>SUM(C23+F23)</f>
        <v>920</v>
      </c>
      <c r="C23" s="38">
        <v>916</v>
      </c>
      <c r="D23" s="38">
        <f>SUM(F23+K23)</f>
        <v>9</v>
      </c>
      <c r="E23" s="34">
        <f>SUM(D23*1000)/B23</f>
        <v>9.7826086956521738</v>
      </c>
      <c r="F23" s="38">
        <v>4</v>
      </c>
      <c r="G23" s="34">
        <f>SUM(F23*1000/B23)</f>
        <v>4.3478260869565215</v>
      </c>
      <c r="H23" s="38">
        <v>1466</v>
      </c>
      <c r="I23" s="38">
        <v>6</v>
      </c>
      <c r="J23" s="34">
        <f>SUM(I23*1000)/C23</f>
        <v>6.5502183406113534</v>
      </c>
      <c r="K23" s="38">
        <v>5</v>
      </c>
      <c r="L23" s="34">
        <f>SUM(K23*1000/C23)</f>
        <v>5.4585152838427948</v>
      </c>
      <c r="M23" s="38">
        <v>-550</v>
      </c>
      <c r="N23" s="37">
        <v>462</v>
      </c>
      <c r="O23" s="37">
        <v>153</v>
      </c>
      <c r="P23" s="36" t="s">
        <v>121</v>
      </c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</row>
    <row r="24" spans="1:256" ht="45" x14ac:dyDescent="0.25">
      <c r="A24" s="40" t="s">
        <v>120</v>
      </c>
      <c r="B24" s="39">
        <f>SUM(C24+F24)</f>
        <v>1656</v>
      </c>
      <c r="C24" s="38">
        <v>1651</v>
      </c>
      <c r="D24" s="38">
        <f>SUM(F24+K24)</f>
        <v>13</v>
      </c>
      <c r="E24" s="34">
        <f>SUM(D24*1000)/B24</f>
        <v>7.85024154589372</v>
      </c>
      <c r="F24" s="38">
        <v>5</v>
      </c>
      <c r="G24" s="34">
        <f>SUM(F24*1000/B24)</f>
        <v>3.0193236714975846</v>
      </c>
      <c r="H24" s="38">
        <v>2270</v>
      </c>
      <c r="I24" s="38">
        <v>11</v>
      </c>
      <c r="J24" s="34">
        <f>SUM(I24*1000)/C24</f>
        <v>6.6626287098728048</v>
      </c>
      <c r="K24" s="38">
        <v>8</v>
      </c>
      <c r="L24" s="34">
        <f>SUM(K24*1000/C24)</f>
        <v>4.845548152634767</v>
      </c>
      <c r="M24" s="38">
        <v>-619</v>
      </c>
      <c r="N24" s="37">
        <v>869</v>
      </c>
      <c r="O24" s="37">
        <v>256</v>
      </c>
      <c r="P24" s="36" t="s">
        <v>119</v>
      </c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</row>
    <row r="25" spans="1:256" ht="45" x14ac:dyDescent="0.25">
      <c r="A25" s="40" t="s">
        <v>118</v>
      </c>
      <c r="B25" s="39">
        <f>SUM(C25+F25)</f>
        <v>4330</v>
      </c>
      <c r="C25" s="38">
        <v>4312</v>
      </c>
      <c r="D25" s="38">
        <f>SUM(F25+K25)</f>
        <v>31</v>
      </c>
      <c r="E25" s="34">
        <f>SUM(D25*1000)/B25</f>
        <v>7.159353348729792</v>
      </c>
      <c r="F25" s="38">
        <v>18</v>
      </c>
      <c r="G25" s="34">
        <f>SUM(F25*1000/B25)</f>
        <v>4.1570438799076213</v>
      </c>
      <c r="H25" s="38">
        <v>4646</v>
      </c>
      <c r="I25" s="38">
        <v>23</v>
      </c>
      <c r="J25" s="34">
        <f>SUM(I25*1000)/C25</f>
        <v>5.3339517625231911</v>
      </c>
      <c r="K25" s="38">
        <v>13</v>
      </c>
      <c r="L25" s="34">
        <f>SUM(K25*1000/C25)</f>
        <v>3.0148423005565861</v>
      </c>
      <c r="M25" s="38">
        <v>-334</v>
      </c>
      <c r="N25" s="37">
        <v>2159</v>
      </c>
      <c r="O25" s="37">
        <v>523</v>
      </c>
      <c r="P25" s="36" t="s">
        <v>117</v>
      </c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</row>
    <row r="26" spans="1:256" ht="30" x14ac:dyDescent="0.25">
      <c r="A26" s="40" t="s">
        <v>116</v>
      </c>
      <c r="B26" s="39">
        <f>SUM(C26+F26)</f>
        <v>1819</v>
      </c>
      <c r="C26" s="38">
        <v>1813</v>
      </c>
      <c r="D26" s="38">
        <f>SUM(F26+K26)</f>
        <v>10</v>
      </c>
      <c r="E26" s="34">
        <f>SUM(D26*1000)/B26</f>
        <v>5.4975261132490383</v>
      </c>
      <c r="F26" s="38">
        <v>6</v>
      </c>
      <c r="G26" s="34">
        <f>SUM(F26*1000/B26)</f>
        <v>3.298515667949423</v>
      </c>
      <c r="H26" s="38">
        <v>2226</v>
      </c>
      <c r="I26" s="38">
        <v>8</v>
      </c>
      <c r="J26" s="34">
        <f>SUM(I26*1000)/C26</f>
        <v>4.4125758411472695</v>
      </c>
      <c r="K26" s="38">
        <v>4</v>
      </c>
      <c r="L26" s="34">
        <f>SUM(K26*1000/C26)</f>
        <v>2.2062879205736348</v>
      </c>
      <c r="M26" s="38">
        <v>-413</v>
      </c>
      <c r="N26" s="37">
        <v>844</v>
      </c>
      <c r="O26" s="37">
        <v>288</v>
      </c>
      <c r="P26" s="36" t="s">
        <v>115</v>
      </c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</row>
    <row r="27" spans="1:256" ht="60" x14ac:dyDescent="0.25">
      <c r="A27" s="40" t="s">
        <v>114</v>
      </c>
      <c r="B27" s="39">
        <f>SUM(C27+F27)</f>
        <v>1289</v>
      </c>
      <c r="C27" s="38">
        <v>1285</v>
      </c>
      <c r="D27" s="38">
        <f>SUM(F27+K27)</f>
        <v>7</v>
      </c>
      <c r="E27" s="34">
        <f>SUM(D27*1000)/B27</f>
        <v>5.4305663304887508</v>
      </c>
      <c r="F27" s="38">
        <v>4</v>
      </c>
      <c r="G27" s="34">
        <f>SUM(F27*1000/B27)</f>
        <v>3.1031807602792862</v>
      </c>
      <c r="H27" s="38">
        <v>1238</v>
      </c>
      <c r="I27" s="38">
        <v>3</v>
      </c>
      <c r="J27" s="34">
        <f>SUM(I27*1000)/C27</f>
        <v>2.3346303501945527</v>
      </c>
      <c r="K27" s="38">
        <v>3</v>
      </c>
      <c r="L27" s="34">
        <f>SUM(K27*1000/C27)</f>
        <v>2.3346303501945527</v>
      </c>
      <c r="M27" s="38">
        <v>47</v>
      </c>
      <c r="N27" s="37">
        <v>628</v>
      </c>
      <c r="O27" s="37">
        <v>114</v>
      </c>
      <c r="P27" s="36" t="s">
        <v>113</v>
      </c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</row>
    <row r="28" spans="1:256" ht="30" x14ac:dyDescent="0.25">
      <c r="A28" s="40" t="s">
        <v>112</v>
      </c>
      <c r="B28" s="39">
        <f>SUM(C28+F28)</f>
        <v>1183</v>
      </c>
      <c r="C28" s="38">
        <v>1174</v>
      </c>
      <c r="D28" s="38">
        <f>SUM(F28+K28)</f>
        <v>16</v>
      </c>
      <c r="E28" s="34">
        <f>SUM(D28*1000)/B28</f>
        <v>13.524936601859679</v>
      </c>
      <c r="F28" s="38">
        <v>9</v>
      </c>
      <c r="G28" s="34">
        <f>SUM(F28*1000/B28)</f>
        <v>7.6077768385460693</v>
      </c>
      <c r="H28" s="38">
        <v>1168</v>
      </c>
      <c r="I28" s="38">
        <v>13</v>
      </c>
      <c r="J28" s="34">
        <f>SUM(I28*1000)/C28</f>
        <v>11.073253833049403</v>
      </c>
      <c r="K28" s="38">
        <v>7</v>
      </c>
      <c r="L28" s="34">
        <f>SUM(K28*1000/C28)</f>
        <v>5.9625212947189095</v>
      </c>
      <c r="M28" s="38">
        <v>6</v>
      </c>
      <c r="N28" s="37">
        <v>492</v>
      </c>
      <c r="O28" s="37">
        <v>121</v>
      </c>
      <c r="P28" s="36" t="s">
        <v>111</v>
      </c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</row>
    <row r="29" spans="1:256" ht="30" x14ac:dyDescent="0.25">
      <c r="A29" s="40" t="s">
        <v>110</v>
      </c>
      <c r="B29" s="39">
        <f>SUM(C29+F29)</f>
        <v>8477</v>
      </c>
      <c r="C29" s="38">
        <v>8452</v>
      </c>
      <c r="D29" s="38">
        <f>SUM(F29+K29)</f>
        <v>45</v>
      </c>
      <c r="E29" s="34">
        <f>SUM(D29*1000)/B29</f>
        <v>5.3084817742125754</v>
      </c>
      <c r="F29" s="38">
        <v>25</v>
      </c>
      <c r="G29" s="34">
        <f>SUM(F29*1000/B29)</f>
        <v>2.9491565412292085</v>
      </c>
      <c r="H29" s="38">
        <v>8359</v>
      </c>
      <c r="I29" s="38">
        <v>30</v>
      </c>
      <c r="J29" s="34">
        <f>SUM(I29*1000)/C29</f>
        <v>3.549455750118315</v>
      </c>
      <c r="K29" s="38">
        <v>20</v>
      </c>
      <c r="L29" s="34">
        <f>SUM(K29*1000/C29)</f>
        <v>2.3663038334122102</v>
      </c>
      <c r="M29" s="38">
        <v>93</v>
      </c>
      <c r="N29" s="37">
        <v>3647</v>
      </c>
      <c r="O29" s="37">
        <v>1680</v>
      </c>
      <c r="P29" s="36" t="s">
        <v>109</v>
      </c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</row>
    <row r="30" spans="1:256" x14ac:dyDescent="0.25">
      <c r="E30" s="34">
        <v>0</v>
      </c>
      <c r="L30" s="34">
        <v>0</v>
      </c>
    </row>
  </sheetData>
  <mergeCells count="10">
    <mergeCell ref="A1:P1"/>
    <mergeCell ref="A2:P2"/>
    <mergeCell ref="A4:A5"/>
    <mergeCell ref="C4:C5"/>
    <mergeCell ref="F4:F5"/>
    <mergeCell ref="H4:H5"/>
    <mergeCell ref="I4:K4"/>
    <mergeCell ref="M4:M5"/>
    <mergeCell ref="N4:O4"/>
    <mergeCell ref="P4:P5"/>
  </mergeCells>
  <conditionalFormatting sqref="A1:P7 A8 C8 B8:B29 H8:I8 G8:G29 M8:P8 L8:L30 F8 D8:D29 E8:E30 K8 J8:J29">
    <cfRule type="expression" dxfId="3" priority="4">
      <formula>$A1 &lt;1</formula>
    </cfRule>
  </conditionalFormatting>
  <conditionalFormatting sqref="A12:A13 C12:C13 H12:I13 M12:P13 F12:F13 K12:K13">
    <cfRule type="expression" dxfId="2" priority="3">
      <formula>$A12 &lt;1</formula>
    </cfRule>
  </conditionalFormatting>
  <conditionalFormatting sqref="A14:A29 C14:C29 H14:I29 M14:P29 F14:F29 K14:K29">
    <cfRule type="expression" dxfId="1" priority="2">
      <formula>$A14 &lt;1</formula>
    </cfRule>
  </conditionalFormatting>
  <conditionalFormatting sqref="A9:A11 C9:C11 H9:I11 M9:P11 F9:F11 K9:K11">
    <cfRule type="expression" dxfId="0" priority="1">
      <formula>$A9 &lt;1</formula>
    </cfRule>
  </conditionalFormatting>
  <pageMargins left="0.7" right="0.7" top="0.75" bottom="0.7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uzroci RNU</vt:lpstr>
      <vt:lpstr>uzroci MR</vt:lpstr>
      <vt:lpstr>KA-MR i RNU</vt:lpstr>
      <vt:lpstr>uzroci smrti</vt:lpstr>
      <vt:lpstr>županije</vt:lpstr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Urelija Rodin</dc:creator>
  <cp:lastModifiedBy>Urelija Rodin</cp:lastModifiedBy>
  <dcterms:created xsi:type="dcterms:W3CDTF">2015-10-07T11:52:55Z</dcterms:created>
  <dcterms:modified xsi:type="dcterms:W3CDTF">2015-10-07T12:11:25Z</dcterms:modified>
</cp:coreProperties>
</file>