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5120" windowHeight="8010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E21" i="1"/>
  <c r="D21"/>
  <c r="E20"/>
  <c r="D20"/>
  <c r="E19"/>
  <c r="D19"/>
  <c r="C19"/>
  <c r="B19"/>
  <c r="E18"/>
  <c r="D18"/>
  <c r="C18"/>
  <c r="B18"/>
  <c r="E17"/>
  <c r="D17"/>
  <c r="C17"/>
  <c r="B17"/>
  <c r="E16"/>
  <c r="D16"/>
  <c r="C16"/>
  <c r="B16"/>
  <c r="E15"/>
  <c r="D15"/>
  <c r="C15"/>
  <c r="B15"/>
  <c r="E14"/>
  <c r="D14"/>
  <c r="C14"/>
  <c r="B14"/>
  <c r="E13"/>
  <c r="E22" s="1"/>
  <c r="D13"/>
  <c r="D22" s="1"/>
  <c r="C10"/>
  <c r="C22" s="1"/>
  <c r="B10"/>
  <c r="B22" s="1"/>
</calcChain>
</file>

<file path=xl/sharedStrings.xml><?xml version="1.0" encoding="utf-8"?>
<sst xmlns="http://schemas.openxmlformats.org/spreadsheetml/2006/main" count="23" uniqueCount="23">
  <si>
    <t>TURISTIČKA ZAJEDNICA GRADA BAKRA</t>
  </si>
  <si>
    <t>Domaći gosti</t>
  </si>
  <si>
    <t>Strani gosti</t>
  </si>
  <si>
    <t>Dolasci</t>
  </si>
  <si>
    <t xml:space="preserve">Noćenja </t>
  </si>
  <si>
    <t xml:space="preserve">Dolasci </t>
  </si>
  <si>
    <t>Noćenja</t>
  </si>
  <si>
    <t>Turistički promet</t>
  </si>
  <si>
    <t>Mjesec</t>
  </si>
  <si>
    <t>Siječanj</t>
  </si>
  <si>
    <t>Veljača</t>
  </si>
  <si>
    <t>Ožujak</t>
  </si>
  <si>
    <t>Travanj</t>
  </si>
  <si>
    <t>Svibanj</t>
  </si>
  <si>
    <t>Lipanj</t>
  </si>
  <si>
    <t>Srpanj</t>
  </si>
  <si>
    <t xml:space="preserve">Kolovoz </t>
  </si>
  <si>
    <t>Rujan</t>
  </si>
  <si>
    <t>Listopad</t>
  </si>
  <si>
    <t>Studeni</t>
  </si>
  <si>
    <t>Prosinac</t>
  </si>
  <si>
    <t>UKUPNO</t>
  </si>
  <si>
    <t xml:space="preserve">TURISTIČKI PROMET U  2014. GODINI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</si>
</sst>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3" tint="0.399975585192419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4" fillId="0" borderId="24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Fill="1"/>
    <xf numFmtId="0" fontId="2" fillId="0" borderId="2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2"/>
  <sheetViews>
    <sheetView tabSelected="1" workbookViewId="0">
      <selection activeCell="H10" sqref="H10"/>
    </sheetView>
  </sheetViews>
  <sheetFormatPr defaultRowHeight="15"/>
  <cols>
    <col min="1" max="1" width="19.85546875" customWidth="1"/>
    <col min="2" max="2" width="13.28515625" customWidth="1"/>
    <col min="3" max="3" width="12.7109375" customWidth="1"/>
    <col min="4" max="4" width="11.85546875" customWidth="1"/>
    <col min="5" max="5" width="13.140625" customWidth="1"/>
  </cols>
  <sheetData>
    <row r="2" spans="1:16">
      <c r="A2" t="s">
        <v>22</v>
      </c>
    </row>
    <row r="4" spans="1:16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s="9" customFormat="1" ht="16.5" thickBot="1">
      <c r="A7" s="6"/>
      <c r="B7" s="7">
        <v>2014</v>
      </c>
      <c r="C7" s="7"/>
      <c r="D7" s="7"/>
      <c r="E7" s="8"/>
    </row>
    <row r="8" spans="1:16" s="9" customFormat="1" ht="15.75">
      <c r="A8" s="10" t="s">
        <v>7</v>
      </c>
      <c r="B8" s="11" t="s">
        <v>1</v>
      </c>
      <c r="C8" s="12"/>
      <c r="D8" s="12" t="s">
        <v>2</v>
      </c>
      <c r="E8" s="13"/>
    </row>
    <row r="9" spans="1:16" s="9" customFormat="1" ht="16.5" thickBot="1">
      <c r="A9" s="14" t="s">
        <v>8</v>
      </c>
      <c r="B9" s="15" t="s">
        <v>3</v>
      </c>
      <c r="C9" s="16" t="s">
        <v>4</v>
      </c>
      <c r="D9" s="17" t="s">
        <v>5</v>
      </c>
      <c r="E9" s="18" t="s">
        <v>6</v>
      </c>
    </row>
    <row r="10" spans="1:16" s="9" customFormat="1" ht="15.75">
      <c r="A10" s="19" t="s">
        <v>9</v>
      </c>
      <c r="B10" s="20">
        <f>58+0+1</f>
        <v>59</v>
      </c>
      <c r="C10" s="21">
        <f>184+0+8</f>
        <v>192</v>
      </c>
      <c r="D10" s="21">
        <v>19</v>
      </c>
      <c r="E10" s="22">
        <v>25</v>
      </c>
    </row>
    <row r="11" spans="1:16" s="9" customFormat="1" ht="15.75">
      <c r="A11" s="23" t="s">
        <v>10</v>
      </c>
      <c r="B11" s="24">
        <v>95</v>
      </c>
      <c r="C11" s="25">
        <v>287</v>
      </c>
      <c r="D11" s="25">
        <v>15</v>
      </c>
      <c r="E11" s="2">
        <v>21</v>
      </c>
    </row>
    <row r="12" spans="1:16" s="9" customFormat="1" ht="15.75">
      <c r="A12" s="23" t="s">
        <v>11</v>
      </c>
      <c r="B12" s="24">
        <v>179</v>
      </c>
      <c r="C12" s="25">
        <v>400</v>
      </c>
      <c r="D12" s="25">
        <v>69</v>
      </c>
      <c r="E12" s="2">
        <v>71</v>
      </c>
    </row>
    <row r="13" spans="1:16" s="9" customFormat="1" ht="15.75">
      <c r="A13" s="23" t="s">
        <v>12</v>
      </c>
      <c r="B13" s="24">
        <v>109</v>
      </c>
      <c r="C13" s="25">
        <v>308</v>
      </c>
      <c r="D13" s="25">
        <f>45+2</f>
        <v>47</v>
      </c>
      <c r="E13" s="2">
        <f>45+4</f>
        <v>49</v>
      </c>
    </row>
    <row r="14" spans="1:16" s="9" customFormat="1" ht="15.75">
      <c r="A14" s="23" t="s">
        <v>13</v>
      </c>
      <c r="B14" s="24">
        <f>217+54</f>
        <v>271</v>
      </c>
      <c r="C14" s="25">
        <f>506+103</f>
        <v>609</v>
      </c>
      <c r="D14" s="25">
        <f>107+6</f>
        <v>113</v>
      </c>
      <c r="E14" s="2">
        <f>132+24</f>
        <v>156</v>
      </c>
    </row>
    <row r="15" spans="1:16" s="9" customFormat="1" ht="15.75">
      <c r="A15" s="23" t="s">
        <v>14</v>
      </c>
      <c r="B15" s="24">
        <f>141+26+5</f>
        <v>172</v>
      </c>
      <c r="C15" s="25">
        <f>326+26+14</f>
        <v>366</v>
      </c>
      <c r="D15" s="25">
        <f>271+36+0</f>
        <v>307</v>
      </c>
      <c r="E15" s="2">
        <f>499+0+226</f>
        <v>725</v>
      </c>
    </row>
    <row r="16" spans="1:16" s="9" customFormat="1" ht="15.75">
      <c r="A16" s="23" t="s">
        <v>15</v>
      </c>
      <c r="B16" s="24">
        <f>97+77+2</f>
        <v>176</v>
      </c>
      <c r="C16" s="25">
        <f>263+77+4</f>
        <v>344</v>
      </c>
      <c r="D16" s="26">
        <f>360+0+62</f>
        <v>422</v>
      </c>
      <c r="E16" s="25">
        <f>686+0+424</f>
        <v>1110</v>
      </c>
    </row>
    <row r="17" spans="1:5" s="9" customFormat="1" ht="15.75">
      <c r="A17" s="23" t="s">
        <v>16</v>
      </c>
      <c r="B17" s="24">
        <f>99+56+4</f>
        <v>159</v>
      </c>
      <c r="C17" s="25">
        <f>280+56+8</f>
        <v>344</v>
      </c>
      <c r="D17" s="25">
        <f>601+0+142</f>
        <v>743</v>
      </c>
      <c r="E17" s="2">
        <f>1011+0+1065</f>
        <v>2076</v>
      </c>
    </row>
    <row r="18" spans="1:5" s="9" customFormat="1" ht="15.75">
      <c r="A18" s="23" t="s">
        <v>17</v>
      </c>
      <c r="B18" s="24">
        <f>131+16+3</f>
        <v>150</v>
      </c>
      <c r="C18" s="25">
        <f>319+48+11</f>
        <v>378</v>
      </c>
      <c r="D18" s="25">
        <f>370+0+52</f>
        <v>422</v>
      </c>
      <c r="E18" s="2">
        <f>422+0+341</f>
        <v>763</v>
      </c>
    </row>
    <row r="19" spans="1:5" s="9" customFormat="1" ht="15.75">
      <c r="A19" s="23" t="s">
        <v>18</v>
      </c>
      <c r="B19" s="24">
        <f>75+26+0</f>
        <v>101</v>
      </c>
      <c r="C19" s="25">
        <f>233+26+0</f>
        <v>259</v>
      </c>
      <c r="D19" s="25">
        <f>116+0+23</f>
        <v>139</v>
      </c>
      <c r="E19" s="2">
        <f>298+0+118</f>
        <v>416</v>
      </c>
    </row>
    <row r="20" spans="1:5" s="9" customFormat="1" ht="15.75">
      <c r="A20" s="23" t="s">
        <v>19</v>
      </c>
      <c r="B20" s="24">
        <v>64</v>
      </c>
      <c r="C20" s="25">
        <v>246</v>
      </c>
      <c r="D20" s="25">
        <f>32+5</f>
        <v>37</v>
      </c>
      <c r="E20" s="2">
        <f>47+9</f>
        <v>56</v>
      </c>
    </row>
    <row r="21" spans="1:5" s="9" customFormat="1" ht="16.5" thickBot="1">
      <c r="A21" s="27" t="s">
        <v>20</v>
      </c>
      <c r="B21" s="3">
        <v>84</v>
      </c>
      <c r="C21" s="4">
        <v>266</v>
      </c>
      <c r="D21" s="4">
        <f>39+2</f>
        <v>41</v>
      </c>
      <c r="E21" s="5">
        <f>42+2</f>
        <v>44</v>
      </c>
    </row>
    <row r="22" spans="1:5" s="9" customFormat="1" ht="16.5" thickBot="1">
      <c r="A22" s="28" t="s">
        <v>21</v>
      </c>
      <c r="B22" s="29">
        <f t="shared" ref="B22:E22" si="0">SUM(B10:B21)</f>
        <v>1619</v>
      </c>
      <c r="C22" s="30">
        <f t="shared" si="0"/>
        <v>3999</v>
      </c>
      <c r="D22" s="30">
        <f t="shared" si="0"/>
        <v>2374</v>
      </c>
      <c r="E22" s="31">
        <f t="shared" si="0"/>
        <v>5512</v>
      </c>
    </row>
  </sheetData>
  <mergeCells count="3">
    <mergeCell ref="B7:E7"/>
    <mergeCell ref="B8:C8"/>
    <mergeCell ref="D8:E8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2015-04-15T12:11:14Z</dcterms:modified>
</cp:coreProperties>
</file>